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6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7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8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9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10.xml" ContentType="application/vnd.openxmlformats-officedocument.drawing+xml"/>
  <Override PartName="/xl/embeddings/oleObject16.bin" ContentType="application/vnd.openxmlformats-officedocument.oleObject"/>
  <Override PartName="/xl/drawings/drawing11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codeName="ThisWorkbook" defaultThemeVersion="124226"/>
  <bookViews>
    <workbookView xWindow="495" yWindow="30" windowWidth="9420" windowHeight="8085" activeTab="2"/>
  </bookViews>
  <sheets>
    <sheet name="Assumptions" sheetId="1" r:id="rId1"/>
    <sheet name="Land Values" sheetId="18" r:id="rId2"/>
    <sheet name="Comm Results" sheetId="20" r:id="rId3"/>
    <sheet name="Industrial" sheetId="8" r:id="rId4"/>
    <sheet name="Office" sheetId="9" r:id="rId5"/>
    <sheet name="Resi Inst" sheetId="12" r:id="rId6"/>
    <sheet name="Hotel" sheetId="13" r:id="rId7"/>
    <sheet name="Community" sheetId="14" r:id="rId8"/>
    <sheet name="Leisure" sheetId="15" r:id="rId9"/>
    <sheet name="Agricultural" sheetId="16" r:id="rId10"/>
    <sheet name="Sui Generis " sheetId="17" r:id="rId11"/>
  </sheets>
  <calcPr fullPrecision="1" calcId="152511"/>
</workbook>
</file>

<file path=xl/sharedStrings.xml><?xml version="1.0" encoding="utf-8"?>
<sst xmlns="http://schemas.openxmlformats.org/spreadsheetml/2006/main" uniqueCount="189" count="2612">
  <si>
    <t>BASE LAND VALUE SCENARIO</t>
  </si>
  <si>
    <t>DEVELOPMENT LOCATION (ZONE)</t>
  </si>
  <si>
    <t>DEVELOPMENT DETAILS</t>
  </si>
  <si>
    <t>Sqm Total Floorspace</t>
  </si>
  <si>
    <t>Development Value</t>
  </si>
  <si>
    <t>Industrial</t>
  </si>
  <si>
    <t>B1b B1c B2 B8</t>
  </si>
  <si>
    <t xml:space="preserve">sqm </t>
  </si>
  <si>
    <t>£ per sqm</t>
  </si>
  <si>
    <t xml:space="preserve">Office </t>
  </si>
  <si>
    <t>B1a</t>
  </si>
  <si>
    <t>Food Retail</t>
  </si>
  <si>
    <t>A1</t>
  </si>
  <si>
    <t>Other Retail</t>
  </si>
  <si>
    <t>A 1 A2 A3 A4 A5</t>
  </si>
  <si>
    <t>Residential Inst</t>
  </si>
  <si>
    <t>C2</t>
  </si>
  <si>
    <t>Hotels</t>
  </si>
  <si>
    <t>C3</t>
  </si>
  <si>
    <t>Community</t>
  </si>
  <si>
    <t>D1</t>
  </si>
  <si>
    <t>Leisure</t>
  </si>
  <si>
    <t>D2</t>
  </si>
  <si>
    <t>Sui Generis</t>
  </si>
  <si>
    <t>Blank</t>
  </si>
  <si>
    <t>sqm</t>
  </si>
  <si>
    <t>Development Costs</t>
  </si>
  <si>
    <t>Land</t>
  </si>
  <si>
    <t>Plot Ratio</t>
  </si>
  <si>
    <t>Construction</t>
  </si>
  <si>
    <t>Gross/Net</t>
  </si>
  <si>
    <t>Abnormal Costs</t>
  </si>
  <si>
    <t>£ sqm Build Cost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</si>
  <si>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</si>
  <si>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</si>
  <si>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</si>
  <si>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</si>
  <si>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</si>
  <si>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</si>
  <si>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</si>
  <si>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</si>
  <si>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 xml:space="preserve">£ 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</si>
  <si>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</si>
  <si>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</si>
  <si>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</si>
  <si>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</si>
  <si>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</si>
  <si>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</si>
  <si>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</si>
  <si>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POTENTIAL MARGIN FOR CIL</t>
  </si>
  <si>
    <t>POTENTIAL CIL RATE PER SQ METRE</t>
  </si>
  <si>
    <t>Industrial Viability Appraisal</t>
  </si>
  <si>
    <t>Agricultural</t>
  </si>
  <si>
    <t>Office Viability Appraisal</t>
  </si>
  <si>
    <t>Viability Model Appraisal Assumptions</t>
  </si>
  <si>
    <t>Zone 2</t>
  </si>
  <si>
    <t>Affordable Housing</t>
  </si>
  <si>
    <t>Charging Zone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</si>
  <si>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</si>
  <si>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</si>
  <si>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</si>
  <si>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</si>
  <si>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</si>
  <si>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</si>
  <si>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</si>
  <si>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</si>
  <si>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</si>
  <si>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</si>
  <si>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</si>
  <si>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</si>
  <si>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</si>
  <si>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</si>
  <si>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</si>
  <si>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</si>
  <si>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</si>
  <si>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Commercial</t>
  </si>
  <si>
    <t>Development Sample Unit Size &amp; Land Plot Ratio</t>
  </si>
  <si>
    <t>Plot Ratio %</t>
  </si>
  <si>
    <t xml:space="preserve">Housing Type &amp; Size    </t>
  </si>
  <si>
    <t>Construction Cost Sqm</t>
  </si>
  <si>
    <t>Unit Size Sqm</t>
  </si>
  <si>
    <t>Construction Costs</t>
  </si>
  <si>
    <t>Gross:Net</t>
  </si>
  <si>
    <t>Cost Sqm</t>
  </si>
  <si>
    <t>Charging Zones</t>
  </si>
  <si>
    <t>Sales Values</t>
  </si>
  <si>
    <t>Sales Values Sqm</t>
  </si>
  <si>
    <t>Commercial Development Cost Assumptions</t>
  </si>
  <si>
    <t>Residential Development Cost Assumptions</t>
  </si>
  <si>
    <t>Zone 1</t>
  </si>
  <si>
    <t>Zone 3</t>
  </si>
  <si>
    <t>Zone 4</t>
  </si>
  <si>
    <t>Industrial Land Value Sqm</t>
  </si>
  <si>
    <t>Office Land Value Sqm</t>
  </si>
  <si>
    <t>Food Retail Land Value Sqm</t>
  </si>
  <si>
    <t>General Retail  Land Value Sqm</t>
  </si>
  <si>
    <t>Residential Institutuion Land Value Sqm</t>
  </si>
  <si>
    <t>Hotel Land Value Sqm</t>
  </si>
  <si>
    <t>5 Bed House Plot Value</t>
  </si>
  <si>
    <t>4 Bed House Plot Land</t>
  </si>
  <si>
    <t xml:space="preserve">3 Bed House Plot Value </t>
  </si>
  <si>
    <t>2 Bed House Plot Value</t>
  </si>
  <si>
    <t>Apartment Plot Value</t>
  </si>
  <si>
    <t>Community Uses Land Value Sqm</t>
  </si>
  <si>
    <t>Leisure Land Value Sqm</t>
  </si>
  <si>
    <t>Hotel</t>
  </si>
  <si>
    <t>Agricultural Uses Land Value Sqm</t>
  </si>
  <si>
    <t>Greenfield/Agricultural</t>
  </si>
  <si>
    <t>Sui Generis -</t>
  </si>
  <si>
    <t>Mth Sale Void</t>
  </si>
  <si>
    <t>£ per sqm of Build Cost</t>
  </si>
  <si>
    <t>Residential Development Scenarios</t>
  </si>
  <si>
    <t>Title</t>
  </si>
  <si>
    <t>Unit Numbers</t>
  </si>
  <si>
    <t>Mixed Residential Scenario</t>
  </si>
  <si>
    <t>Residential Scenario 2</t>
  </si>
  <si>
    <t>Residential Scenario 3</t>
  </si>
  <si>
    <t>Residential Scenario 4</t>
  </si>
  <si>
    <t>Residential Scenario 5</t>
  </si>
  <si>
    <t>Mixed Residential Development</t>
  </si>
  <si>
    <t>Mth Sales Void</t>
  </si>
  <si>
    <t>DEVELOPMENT TYPE</t>
  </si>
  <si>
    <t>Agricultural Viability Appraisal</t>
  </si>
  <si>
    <t>Factory Unit</t>
  </si>
  <si>
    <t>Office Building</t>
  </si>
  <si>
    <t>Supermarket</t>
  </si>
  <si>
    <t>Mid Range Hotel</t>
  </si>
  <si>
    <t>Community Centre</t>
  </si>
  <si>
    <t xml:space="preserve">Farm Store </t>
  </si>
  <si>
    <t>Bowling Alley</t>
  </si>
  <si>
    <t>Community Use Viability Appraisal</t>
  </si>
  <si>
    <t>Roadside Retail Unit</t>
  </si>
  <si>
    <t>General Retail</t>
  </si>
  <si>
    <t>Residential Institution Viability Appraisal</t>
  </si>
  <si>
    <t>Hotel Viability Appraisal</t>
  </si>
  <si>
    <t>Leisure Viability Appraisal</t>
  </si>
  <si>
    <t>Viability Appraisal</t>
  </si>
  <si>
    <t>Base Land Values</t>
  </si>
  <si>
    <t xml:space="preserve">Residential </t>
  </si>
  <si>
    <t>Institutuion</t>
  </si>
  <si>
    <t>C1</t>
  </si>
  <si>
    <t xml:space="preserve">Leisure </t>
  </si>
  <si>
    <t>Agriculture</t>
  </si>
  <si>
    <t>Maximum Commercial CIL Rates</t>
  </si>
  <si>
    <t>Development Category/</t>
  </si>
  <si>
    <r>
      <t xml:space="preserve">Food Retail  </t>
    </r>
    <r>
      <rPr>
        <b/>
        <sz val="8"/>
        <color theme="1"/>
        <rFont val="Calibri"/>
        <family val="2"/>
        <charset val="0"/>
        <scheme val="minor"/>
      </rPr>
      <t>A1</t>
    </r>
  </si>
  <si>
    <r>
      <t xml:space="preserve">Office </t>
    </r>
    <r>
      <rPr>
        <b/>
        <sz val="8"/>
        <color theme="1"/>
        <rFont val="Calibri"/>
        <family val="2"/>
        <charset val="0"/>
        <scheme val="minor"/>
      </rPr>
      <t xml:space="preserve"> B1a</t>
    </r>
  </si>
  <si>
    <r>
      <t/>
    </r>
    <r>
      <rPr>
        <b/>
        <sz val="12"/>
        <color theme="1"/>
        <rFont val="Calibri"/>
        <family val="2"/>
        <charset val="0"/>
        <scheme val="minor"/>
      </rPr>
      <t>Industrial</t>
    </r>
    <r>
      <rPr>
        <b/>
        <sz val="10"/>
        <color theme="1"/>
        <rFont val="Calibri"/>
        <family val="2"/>
        <charset val="0"/>
        <scheme val="minor"/>
      </rPr>
      <t xml:space="preserve">   </t>
    </r>
    <r>
      <rPr>
        <b/>
        <sz val="8"/>
        <color theme="1"/>
        <rFont val="Calibri"/>
        <family val="2"/>
        <charset val="0"/>
        <scheme val="minor"/>
      </rPr>
      <t>B1b B1c B2 B8</t>
    </r>
  </si>
  <si>
    <r>
      <t xml:space="preserve">Residential Institution </t>
    </r>
    <r>
      <rPr>
        <b/>
        <sz val="8"/>
        <color theme="1"/>
        <rFont val="Calibri"/>
        <family val="2"/>
        <charset val="0"/>
        <scheme val="minor"/>
      </rPr>
      <t>C2</t>
    </r>
  </si>
  <si>
    <r>
      <t>Hotel</t>
    </r>
    <r>
      <rPr>
        <b/>
        <sz val="8"/>
        <color theme="1"/>
        <rFont val="Calibri"/>
        <family val="2"/>
        <charset val="0"/>
        <scheme val="minor"/>
      </rPr>
      <t xml:space="preserve">  C1</t>
    </r>
  </si>
  <si>
    <r>
      <t/>
    </r>
    <r>
      <rPr>
        <b/>
        <sz val="12"/>
        <color theme="1"/>
        <rFont val="Calibri"/>
        <family val="2"/>
        <charset val="0"/>
        <scheme val="minor"/>
      </rPr>
      <t xml:space="preserve">Community  </t>
    </r>
    <r>
      <rPr>
        <b/>
        <sz val="8"/>
        <color theme="1"/>
        <rFont val="Calibri"/>
        <family val="2"/>
        <charset val="0"/>
        <scheme val="minor"/>
      </rPr>
      <t>D1</t>
    </r>
  </si>
  <si>
    <r>
      <t xml:space="preserve">Leisure  </t>
    </r>
    <r>
      <rPr>
        <b/>
        <sz val="8"/>
        <color theme="1"/>
        <rFont val="Calibri"/>
        <family val="2"/>
        <charset val="0"/>
        <scheme val="minor"/>
      </rPr>
      <t>D2</t>
    </r>
  </si>
  <si>
    <t>Commercial Assumptions</t>
  </si>
  <si>
    <t>Residential Assumptions</t>
  </si>
  <si>
    <t>Stamp Duty</t>
  </si>
  <si>
    <t>Uplift Proportion</t>
  </si>
  <si>
    <t>Vehicle Repairs</t>
  </si>
  <si>
    <t>Car Sales</t>
  </si>
  <si>
    <t>Car Showroom</t>
  </si>
  <si>
    <t>Repair Garage</t>
  </si>
  <si>
    <t>Car  Sales</t>
  </si>
  <si>
    <r>
      <t xml:space="preserve">General Retail </t>
    </r>
    <r>
      <rPr>
        <b/>
        <sz val="8"/>
        <color theme="1"/>
        <rFont val="Calibri"/>
        <family val="2"/>
        <charset val="0"/>
        <scheme val="minor"/>
      </rPr>
      <t xml:space="preserve">A1 A2 A3 </t>
    </r>
  </si>
  <si>
    <t xml:space="preserve">A 1 A2 A3 </t>
  </si>
  <si>
    <t>Care Facility</t>
  </si>
  <si>
    <t>£ per Sqm</t>
  </si>
  <si>
    <t>per Sqm</t>
  </si>
  <si>
    <t xml:space="preserve">Greenfield </t>
  </si>
  <si>
    <t>Brownfield</t>
  </si>
  <si>
    <t>Residual</t>
  </si>
  <si>
    <t>Greenfield</t>
  </si>
  <si>
    <t>Residential Land Values per Ha</t>
  </si>
  <si>
    <t>Comparable Land Value per Ha</t>
  </si>
  <si>
    <t>Residual Land Value per Ha</t>
  </si>
  <si>
    <t>Market Comparable</t>
  </si>
  <si>
    <t>All Zones</t>
  </si>
  <si>
    <t>LA ND VALUE ASSUMPTIONS</t>
  </si>
  <si>
    <t>Commercial Land Values</t>
  </si>
  <si>
    <t>Industrial Land Values per Ha</t>
  </si>
  <si>
    <t>Office Land Values per Ha</t>
  </si>
  <si>
    <t>Food Retail Land Values per Ha</t>
  </si>
  <si>
    <t>General Retail Land Values per Ha</t>
  </si>
  <si>
    <t>Residential Institution Land Values per Ha</t>
  </si>
  <si>
    <t>Hotel Land Values per Ha</t>
  </si>
  <si>
    <t>Community Use Land Values per Ha</t>
  </si>
  <si>
    <t>Leisure Land Values per Ha</t>
  </si>
  <si>
    <t>Agricultural Land Values per Ha</t>
  </si>
  <si>
    <t>Sui Generis Land Values per Ha</t>
  </si>
  <si>
    <t>Commercial Base Land Value Assumptions</t>
  </si>
  <si>
    <t>Area Wide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</si>
</sst>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  <numFmt numFmtId="167" formatCode="0.0"/>
  </numFmts>
  <fonts count="35">
    <font>
      <sz val="11"/>
      <color theme="1"/>
      <name val="Calibri"/>
      <family val="2"/>
      <charset val="0"/>
      <scheme val="minor"/>
    </font>
    <font>
      <sz val="8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6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b/>
      <sz val="10"/>
      <name val="Calibri"/>
      <family val="2"/>
      <charset val="0"/>
      <scheme val="minor"/>
    </font>
    <font>
      <sz val="8"/>
      <name val="Calibri"/>
      <family val="2"/>
      <charset val="0"/>
      <scheme val="minor"/>
    </font>
    <font>
      <b/>
      <sz val="20"/>
      <color theme="9" tint="-0.249977111117893"/>
      <name val="Calibri"/>
      <family val="2"/>
      <charset val="0"/>
      <scheme val="minor"/>
    </font>
    <font>
      <sz val="7"/>
      <name val="Calibri"/>
      <family val="2"/>
      <charset val="0"/>
      <scheme val="minor"/>
    </font>
    <font>
      <b/>
      <sz val="10"/>
      <color indexed="9"/>
      <name val="Calibri"/>
      <family val="2"/>
      <charset val="0"/>
    </font>
    <font>
      <b/>
      <sz val="20"/>
      <color indexed="53"/>
      <name val="Calibri"/>
      <family val="2"/>
      <charset val="0"/>
    </font>
    <font>
      <sz val="10"/>
      <color theme="1"/>
      <name val="Calibri"/>
      <family val="2"/>
      <charset val="0"/>
      <scheme val="minor"/>
    </font>
    <font>
      <sz val="10"/>
      <color theme="9" tint="-0.249977111117893"/>
      <name val="Calibri"/>
      <family val="2"/>
      <charset val="0"/>
      <scheme val="minor"/>
    </font>
    <font>
      <b/>
      <sz val="17"/>
      <color theme="9" tint="-0.249977111117893"/>
      <name val="Calibri"/>
      <family val="2"/>
      <charset val="0"/>
      <scheme val="minor"/>
    </font>
    <font>
      <sz val="11"/>
      <color theme="9" tint="-0.249977111117893"/>
      <name val="Calibri"/>
      <family val="2"/>
      <charset val="0"/>
      <scheme val="minor"/>
    </font>
    <font>
      <b/>
      <sz val="16"/>
      <color theme="9" tint="-0.249977111117893"/>
      <name val="Calibri"/>
      <family val="2"/>
      <charset val="0"/>
      <scheme val="minor"/>
    </font>
    <font>
      <b/>
      <sz val="11"/>
      <color theme="9" tint="-0.249977111117893"/>
      <name val="Calibri"/>
      <family val="2"/>
      <charset val="0"/>
      <scheme val="minor"/>
    </font>
    <font>
      <b/>
      <sz val="10"/>
      <color theme="9" tint="-0.249977111117893"/>
      <name val="Calibri"/>
      <family val="2"/>
      <charset val="0"/>
      <scheme val="minor"/>
    </font>
    <font>
      <sz val="9"/>
      <name val="Calibri"/>
      <family val="2"/>
      <charset val="0"/>
      <scheme val="minor"/>
    </font>
    <font>
      <b/>
      <sz val="24"/>
      <color theme="9" tint="-0.249977111117893"/>
      <name val="Calibri"/>
      <family val="2"/>
      <charset val="0"/>
      <scheme val="minor"/>
    </font>
    <font>
      <b/>
      <sz val="10"/>
      <color theme="0"/>
      <name val="Calibri"/>
      <family val="2"/>
      <charset val="0"/>
      <scheme val="minor"/>
    </font>
    <font>
      <b/>
      <sz val="22"/>
      <color theme="9" tint="-0.249977111117893"/>
      <name val="Calibri"/>
      <family val="2"/>
      <charset val="0"/>
      <scheme val="minor"/>
    </font>
    <font>
      <b/>
      <sz val="10"/>
      <color theme="1"/>
      <name val="Calibri"/>
      <family val="2"/>
      <charset val="0"/>
      <scheme val="minor"/>
    </font>
    <font>
      <b/>
      <sz val="18"/>
      <color theme="9" tint="-0.249977111117893"/>
      <name val="Calibri"/>
      <family val="2"/>
      <charset val="0"/>
      <scheme val="minor"/>
    </font>
    <font>
      <b/>
      <sz val="14"/>
      <color theme="9" tint="-0.249977111117893"/>
      <name val="Calibri"/>
      <family val="2"/>
      <charset val="0"/>
      <scheme val="minor"/>
    </font>
    <font>
      <sz val="10"/>
      <color theme="0"/>
      <name val="Calibri"/>
      <family val="2"/>
      <charset val="0"/>
      <scheme val="minor"/>
    </font>
    <font>
      <sz val="8"/>
      <color theme="0"/>
      <name val="Calibri"/>
      <family val="2"/>
      <charset val="0"/>
      <scheme val="minor"/>
    </font>
    <font>
      <b/>
      <sz val="8"/>
      <color theme="1"/>
      <name val="Calibri"/>
      <family val="2"/>
      <charset val="0"/>
      <scheme val="minor"/>
    </font>
    <font>
      <b/>
      <sz val="12"/>
      <color theme="1"/>
      <name val="Calibri"/>
      <family val="2"/>
      <charset val="0"/>
      <scheme val="minor"/>
    </font>
    <font>
      <b/>
      <sz val="20"/>
      <color theme="1"/>
      <name val="Calibri"/>
      <family val="2"/>
      <charset val="0"/>
      <scheme val="minor"/>
    </font>
    <font>
      <sz val="9"/>
      <color theme="1"/>
      <name val="Calibri"/>
      <family val="2"/>
      <charset val="0"/>
      <scheme val="minor"/>
    </font>
    <font>
      <b/>
      <sz val="9"/>
      <name val="Calibri"/>
      <family val="2"/>
      <charset val="0"/>
      <scheme val="minor"/>
    </font>
    <font>
      <sz val="10"/>
      <color indexed="8"/>
      <name val="Calibri"/>
      <family val="2"/>
      <charset val="0"/>
    </font>
    <font>
      <sz val="11"/>
      <name val="Calibri"/>
      <family val="2"/>
      <charset val="0"/>
      <scheme val="minor"/>
    </font>
  </fonts>
  <fills count="20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91">
    <xf numFmtId="0" fontId="0" fillId="0" borderId="0"/>
    <xf numFmtId="0" fontId="2" fillId="0" borderId="0"/>
    <xf numFmtId="44" fontId="2" fillId="0" borderId="0" applyAlignment="0" applyBorder="0" applyFont="0" applyFill="0" applyProtection="0"/>
  </cellStyleXfs>
  <cellXfs>
    <xf numFmtId="0" fontId="0" fillId="0" borderId="0" xfId="0"/>
    <xf numFmtId="0" fontId="2" fillId="0" borderId="0" xfId="0" applyAlignment="1" applyBorder="1" applyFont="1" applyNumberFormat="1" applyFill="1" applyProtection="1"/>
    <xf numFmtId="0" fontId="7" fillId="0" borderId="0" xfId="0" applyAlignment="1" applyBorder="1" applyFont="1" applyNumberFormat="1" applyFill="1" applyProtection="1"/>
    <xf numFmtId="0" fontId="5" fillId="0" borderId="0" xfId="0" applyAlignment="1" applyBorder="1" applyFont="1" applyNumberFormat="1" applyFill="1" applyProtection="1"/>
    <xf numFmtId="1" fontId="5" fillId="0" borderId="0" xfId="0" applyAlignment="1" applyBorder="1" applyFont="1" applyNumberFormat="1" applyFill="1" applyProtection="1">
      <alignment horizontal="left"/>
    </xf>
    <xf numFmtId="0" fontId="5" fillId="0" borderId="0" xfId="0" applyAlignment="1" applyBorder="1" applyFont="1" applyNumberFormat="1" applyFill="1" applyProtection="1">
      <alignment horizontal="right"/>
    </xf>
    <xf numFmtId="9" fontId="5" fillId="0" borderId="0" xfId="0" applyAlignment="1" applyBorder="1" applyFont="1" applyNumberFormat="1" applyFill="1" applyProtection="1"/>
    <xf numFmtId="0" fontId="9" fillId="0" borderId="0" xfId="0" applyAlignment="1" applyBorder="1" applyFont="1" applyNumberFormat="1" applyFill="1" applyProtection="1"/>
    <xf numFmtId="0" fontId="12" fillId="0" borderId="0" xfId="0" applyFont="1"/>
    <xf numFmtId="0" fontId="12" fillId="0" borderId="0" xfId="0" applyFont="1" applyFill="1"/>
    <xf numFmtId="0" fontId="14" fillId="0" borderId="0" xfId="0" applyFont="1" applyFill="1"/>
    <xf numFmtId="0" fontId="0" fillId="2" borderId="0" xfId="0" applyFill="1"/>
    <xf numFmtId="0" fontId="0" fillId="3" borderId="0" xfId="0" applyFill="1"/>
    <xf numFmtId="0" fontId="7" fillId="2" borderId="0" xfId="1" applyBorder="1" applyFont="1" applyFill="1"/>
    <xf numFmtId="0" fontId="9" fillId="2" borderId="0" xfId="1" applyBorder="1" applyFont="1" applyFill="1"/>
    <xf numFmtId="0" fontId="5" fillId="2" borderId="0" xfId="1" applyAlignment="1" applyBorder="1" applyFont="1" applyFill="1">
      <alignment horizontal="center"/>
    </xf>
    <xf numFmtId="0" fontId="12" fillId="2" borderId="0" xfId="0" applyBorder="1" applyFont="1" applyFill="1"/>
    <xf numFmtId="0" fontId="12" fillId="0" borderId="0" xfId="0" applyAlignment="1" applyBorder="1" applyFont="1" applyFill="1">
      <alignment horizontal="center"/>
    </xf>
    <xf numFmtId="0" fontId="5" fillId="2" borderId="0" xfId="1" applyAlignment="1" applyBorder="1" applyFont="1" applyFill="1">
      <alignment horizontal="left"/>
    </xf>
    <xf numFmtId="0" fontId="5" fillId="2" borderId="0" xfId="1" applyBorder="1" applyFont="1" applyFill="1"/>
    <xf numFmtId="0" fontId="5" fillId="2" borderId="0" xfId="1" applyAlignment="1" applyBorder="1" applyFont="1" applyFill="1">
      <alignment horizontal="right"/>
    </xf>
    <xf numFmtId="167" fontId="7" fillId="2" borderId="0" xfId="1" applyBorder="1" applyFont="1" applyNumberFormat="1" applyFill="1"/>
    <xf numFmtId="0" fontId="0" fillId="2" borderId="0" xfId="0" applyBorder="1" applyFill="1"/>
    <xf numFmtId="0" fontId="0" fillId="0" borderId="0" xfId="0" applyBorder="1" applyFill="1"/>
    <xf numFmtId="0" fontId="0" fillId="0" borderId="0" xfId="0" applyFill="1"/>
    <xf numFmtId="0" fontId="3" fillId="3" borderId="0" xfId="0" applyFont="1" applyFill="1"/>
    <xf numFmtId="0" fontId="20" fillId="3" borderId="0" xfId="0" applyAlignment="1" applyFont="1" applyFill="1">
      <alignment vertical="center"/>
    </xf>
    <xf numFmtId="0" fontId="6" fillId="2" borderId="0" xfId="0" applyFont="1" applyFill="1"/>
    <xf numFmtId="0" fontId="5" fillId="2" borderId="0" xfId="0" applyFont="1" applyFill="1"/>
    <xf numFmtId="0" fontId="5" fillId="0" borderId="1" xfId="0" applyBorder="1" applyFont="1"/>
    <xf numFmtId="44" fontId="5" fillId="2" borderId="0" xfId="2" applyBorder="1" applyFont="1" applyNumberFormat="1" applyFill="1"/>
    <xf numFmtId="9" fontId="5" fillId="0" borderId="1" xfId="0" applyBorder="1" applyFont="1" applyNumberFormat="1" applyFill="1"/>
    <xf numFmtId="0" fontId="6" fillId="4" borderId="0" xfId="0" applyFont="1" applyFill="1"/>
    <xf numFmtId="0" fontId="5" fillId="4" borderId="0" xfId="0" applyFont="1" applyFill="1"/>
    <xf numFmtId="44" fontId="5" fillId="4" borderId="0" xfId="2" applyFont="1" applyNumberFormat="1" applyFill="1"/>
    <xf numFmtId="0" fontId="5" fillId="0" borderId="0" xfId="0" applyFont="1"/>
    <xf numFmtId="0" fontId="5" fillId="0" borderId="1" xfId="0" applyAlignment="1" applyBorder="1" applyFont="1">
      <alignment horizontal="right"/>
    </xf>
    <xf numFmtId="0" fontId="7" fillId="0" borderId="0" xfId="0" applyFont="1"/>
    <xf numFmtId="165" fontId="5" fillId="2" borderId="0" xfId="2" applyFont="1" applyNumberFormat="1" applyFill="1"/>
    <xf numFmtId="0" fontId="7" fillId="4" borderId="0" xfId="0" applyFont="1" applyFill="1"/>
    <xf numFmtId="165" fontId="5" fillId="4" borderId="0" xfId="0" applyFont="1" applyNumberFormat="1" applyFill="1"/>
    <xf numFmtId="165" fontId="5" fillId="2" borderId="0" xfId="0" applyFont="1" applyNumberFormat="1" applyFill="1"/>
    <xf numFmtId="165" fontId="5" fillId="4" borderId="0" xfId="2" applyFont="1" applyNumberFormat="1" applyFill="1"/>
    <xf numFmtId="165" fontId="6" fillId="4" borderId="0" xfId="2" applyFont="1" applyNumberFormat="1" applyFill="1"/>
    <xf numFmtId="166" fontId="5" fillId="0" borderId="1" xfId="0" applyBorder="1" applyFont="1" applyNumberFormat="1"/>
    <xf numFmtId="0" fontId="0" fillId="0" borderId="1" xfId="0" applyBorder="1"/>
    <xf numFmtId="0" fontId="7" fillId="0" borderId="0" xfId="0" applyBorder="1" applyFont="1" applyFill="1"/>
    <xf numFmtId="0" fontId="5" fillId="0" borderId="0" xfId="0" applyFont="1" applyFill="1"/>
    <xf numFmtId="9" fontId="5" fillId="0" borderId="0" xfId="0" applyFont="1" applyNumberFormat="1" applyFill="1"/>
    <xf numFmtId="0" fontId="6" fillId="5" borderId="0" xfId="0" applyFont="1" applyFill="1"/>
    <xf numFmtId="165" fontId="21" fillId="5" borderId="0" xfId="2" applyFont="1" applyNumberFormat="1" applyFill="1"/>
    <xf numFmtId="0" fontId="7" fillId="2" borderId="0" xfId="0" applyBorder="1" applyFont="1" applyFill="1"/>
    <xf numFmtId="1" fontId="5" fillId="0" borderId="1" xfId="0" applyAlignment="1" applyBorder="1" applyFont="1" applyNumberFormat="1" applyFill="1">
      <alignment horizontal="center"/>
    </xf>
    <xf numFmtId="1" fontId="5" fillId="0" borderId="2" xfId="0" applyAlignment="1" applyBorder="1" applyFont="1" applyNumberFormat="1" applyFill="1">
      <alignment horizontal="center"/>
    </xf>
    <xf numFmtId="1" fontId="5" fillId="2" borderId="0" xfId="0" applyAlignment="1" applyBorder="1" applyFont="1" applyNumberFormat="1" applyFill="1">
      <alignment horizontal="center"/>
    </xf>
    <xf numFmtId="1" fontId="5" fillId="0" borderId="1" xfId="0" applyBorder="1" applyFont="1" applyNumberFormat="1"/>
    <xf numFmtId="0" fontId="5" fillId="0" borderId="3" xfId="0" applyBorder="1" applyFont="1" applyNumberFormat="1"/>
    <xf numFmtId="0" fontId="5" fillId="0" borderId="4" xfId="2" applyBorder="1" applyFont="1" applyNumberFormat="1"/>
    <xf numFmtId="0" fontId="5" fillId="0" borderId="4" xfId="0" applyBorder="1" applyFont="1" applyNumberFormat="1"/>
    <xf numFmtId="0" fontId="12" fillId="0" borderId="5" xfId="0" applyBorder="1" applyFont="1" applyFill="1"/>
    <xf numFmtId="0" fontId="12" fillId="0" borderId="3" xfId="0" applyBorder="1" applyFont="1" applyFill="1"/>
    <xf numFmtId="0" fontId="12" fillId="0" borderId="4" xfId="0" applyBorder="1" applyFont="1" applyFill="1"/>
    <xf numFmtId="0" fontId="5" fillId="2" borderId="0" xfId="0" applyBorder="1" applyFont="1" applyFill="1"/>
    <xf numFmtId="164" fontId="5" fillId="2" borderId="0" xfId="2" applyBorder="1" applyFont="1" applyNumberFormat="1" applyFill="1"/>
    <xf numFmtId="9" fontId="5" fillId="2" borderId="0" xfId="0" applyBorder="1" applyFont="1" applyNumberFormat="1" applyFill="1"/>
    <xf numFmtId="1" fontId="5" fillId="2" borderId="0" xfId="0" applyAlignment="1" applyFont="1" applyNumberFormat="1" applyFill="1">
      <alignment horizontal="left"/>
    </xf>
    <xf numFmtId="0" fontId="9" fillId="2" borderId="0" xfId="0" applyFont="1" applyFill="1"/>
    <xf numFmtId="0" fontId="5" fillId="2" borderId="0" xfId="0" applyAlignment="1" applyFont="1" applyFill="1">
      <alignment horizontal="left"/>
    </xf>
    <xf numFmtId="0" fontId="5" fillId="0" borderId="1" xfId="0" applyBorder="1" applyFont="1" applyFill="1"/>
    <xf numFmtId="0" fontId="9" fillId="2" borderId="0" xfId="0" applyBorder="1" applyFont="1" applyFill="1"/>
    <xf numFmtId="1" fontId="7" fillId="4" borderId="0" xfId="0" applyAlignment="1" applyFont="1" applyNumberFormat="1" applyFill="1">
      <alignment horizontal="left"/>
    </xf>
    <xf numFmtId="0" fontId="6" fillId="4" borderId="0" xfId="0" applyAlignment="1" applyFont="1" applyFill="1">
      <alignment horizontal="left"/>
    </xf>
    <xf numFmtId="1" fontId="5" fillId="0" borderId="0" xfId="0" applyAlignment="1" applyBorder="1" applyFont="1" applyNumberFormat="1" applyFill="1">
      <alignment horizontal="left"/>
    </xf>
    <xf numFmtId="0" fontId="5" fillId="0" borderId="0" xfId="0" applyAlignment="1" applyBorder="1" applyFont="1" applyFill="1">
      <alignment horizontal="right"/>
    </xf>
    <xf numFmtId="0" fontId="5" fillId="0" borderId="0" xfId="0" applyBorder="1" applyFont="1" applyFill="1"/>
    <xf numFmtId="165" fontId="5" fillId="2" borderId="0" xfId="2" applyBorder="1" applyFont="1" applyNumberFormat="1" applyFill="1"/>
    <xf numFmtId="1" fontId="6" fillId="2" borderId="0" xfId="0" applyAlignment="1" applyBorder="1" applyFont="1" applyNumberFormat="1" applyFill="1">
      <alignment horizontal="left"/>
    </xf>
    <xf numFmtId="0" fontId="5" fillId="2" borderId="0" xfId="0" applyAlignment="1" applyBorder="1" applyFont="1" applyFill="1">
      <alignment horizontal="right"/>
    </xf>
    <xf numFmtId="9" fontId="7" fillId="0" borderId="1" xfId="0" applyBorder="1" applyFont="1" applyNumberFormat="1" applyFill="1"/>
    <xf numFmtId="49" fontId="5" fillId="2" borderId="0" xfId="0" applyAlignment="1" applyFont="1" applyNumberFormat="1" applyFill="1">
      <alignment horizontal="left"/>
    </xf>
    <xf numFmtId="0" fontId="6" fillId="4" borderId="0" xfId="0" applyAlignment="1" applyBorder="1" applyFont="1" applyFill="1">
      <alignment horizontal="left"/>
    </xf>
    <xf numFmtId="0" fontId="7" fillId="4" borderId="0" xfId="0" applyBorder="1" applyFont="1" applyFill="1"/>
    <xf numFmtId="1" fontId="5" fillId="4" borderId="0" xfId="0" applyAlignment="1" applyBorder="1" applyFont="1" applyNumberFormat="1" applyFill="1">
      <alignment horizontal="right"/>
    </xf>
    <xf numFmtId="0" fontId="5" fillId="4" borderId="0" xfId="0" applyBorder="1" applyFont="1" applyFill="1"/>
    <xf numFmtId="165" fontId="5" fillId="4" borderId="0" xfId="2" applyBorder="1" applyFont="1" applyNumberFormat="1" applyFill="1"/>
    <xf numFmtId="167" fontId="7" fillId="0" borderId="1" xfId="0" applyBorder="1" applyFont="1" applyNumberFormat="1" applyFill="1"/>
    <xf numFmtId="0" fontId="5" fillId="2" borderId="0" xfId="0" applyAlignment="1" applyFont="1" applyNumberFormat="1" applyFill="1">
      <alignment horizontal="left"/>
    </xf>
    <xf numFmtId="0" fontId="0" fillId="4" borderId="0" xfId="0" applyFill="1"/>
    <xf numFmtId="0" fontId="0" fillId="0" borderId="2" xfId="0" applyBorder="1"/>
    <xf numFmtId="0" fontId="9" fillId="0" borderId="0" xfId="0" applyFont="1"/>
    <xf numFmtId="0" fontId="9" fillId="0" borderId="0" xfId="0" applyBorder="1" applyFont="1"/>
    <xf numFmtId="0" fontId="6" fillId="0" borderId="0" xfId="0" applyAlignment="1" applyFont="1" applyFill="1">
      <alignment horizontal="left"/>
    </xf>
    <xf numFmtId="165" fontId="6" fillId="0" borderId="0" xfId="2" applyFont="1" applyNumberFormat="1" applyFill="1"/>
    <xf numFmtId="0" fontId="21" fillId="5" borderId="0" xfId="0" applyAlignment="1" applyFont="1" applyFill="1">
      <alignment horizontal="left"/>
    </xf>
    <xf numFmtId="165" fontId="21" fillId="5" borderId="0" xfId="2" applyAlignment="1" applyFont="1" applyNumberFormat="1" applyFill="1">
      <alignment horizontal="right"/>
    </xf>
    <xf numFmtId="0" fontId="5" fillId="0" borderId="5" xfId="0" applyBorder="1" applyFont="1" applyNumberFormat="1"/>
    <xf numFmtId="0" fontId="5" fillId="0" borderId="3" xfId="2" applyBorder="1" applyFont="1" applyNumberFormat="1"/>
    <xf numFmtId="0" fontId="5" fillId="6" borderId="5" xfId="0" applyBorder="1" applyFont="1" applyNumberFormat="1" applyFill="1"/>
    <xf numFmtId="0" fontId="5" fillId="6" borderId="3" xfId="0" applyBorder="1" applyFont="1" applyNumberFormat="1" applyFill="1"/>
    <xf numFmtId="0" fontId="5" fillId="6" borderId="3" xfId="2" applyBorder="1" applyFont="1" applyNumberFormat="1" applyFill="1"/>
    <xf numFmtId="0" fontId="5" fillId="6" borderId="4" xfId="2" applyBorder="1" applyFont="1" applyNumberFormat="1" applyFill="1"/>
    <xf numFmtId="0" fontId="12" fillId="0" borderId="0" xfId="0" applyBorder="1" applyFont="1" applyFill="1"/>
    <xf numFmtId="166" fontId="0" fillId="0" borderId="2" xfId="0" applyBorder="1" applyNumberFormat="1"/>
    <xf numFmtId="0" fontId="9" fillId="2" borderId="1" xfId="0" applyBorder="1" applyFont="1" applyNumberFormat="1" applyFill="1"/>
    <xf numFmtId="0" fontId="5" fillId="0" borderId="1" xfId="0" applyAlignment="1" applyBorder="1" applyFont="1" applyNumberFormat="1">
      <alignment horizontal="right"/>
    </xf>
    <xf numFmtId="0" fontId="5" fillId="0" borderId="1" xfId="0" applyBorder="1" applyFont="1" applyNumberFormat="1"/>
    <xf numFmtId="0" fontId="5" fillId="0" borderId="1" xfId="0" applyBorder="1" applyFont="1" applyNumberFormat="1" applyFill="1"/>
    <xf numFmtId="0" fontId="0" fillId="0" borderId="1" xfId="0" applyBorder="1" applyNumberFormat="1"/>
    <xf numFmtId="44" fontId="5" fillId="0" borderId="0" xfId="0" applyAlignment="1" applyBorder="1" applyFont="1" applyNumberFormat="1" applyFill="1" applyProtection="1"/>
    <xf numFmtId="9" fontId="7" fillId="0" borderId="0" xfId="0" applyAlignment="1" applyBorder="1" applyFont="1" applyNumberFormat="1" applyFill="1" applyProtection="1"/>
    <xf numFmtId="167" fontId="7" fillId="0" borderId="0" xfId="0" applyAlignment="1" applyBorder="1" applyFont="1" applyNumberFormat="1" applyFill="1" applyProtection="1"/>
    <xf numFmtId="166" fontId="5" fillId="0" borderId="0" xfId="0" applyAlignment="1" applyBorder="1" applyFont="1" applyNumberFormat="1" applyFill="1" applyProtection="1"/>
    <xf numFmtId="0" fontId="3" fillId="0" borderId="0" xfId="0" applyAlignment="1" applyBorder="1" applyFont="1" applyNumberFormat="1" applyFill="1" applyProtection="1"/>
    <xf numFmtId="0" fontId="6" fillId="0" borderId="0" xfId="0" applyAlignment="1" applyBorder="1" applyFont="1" applyNumberFormat="1" applyFill="1" applyProtection="1"/>
    <xf numFmtId="164" fontId="5" fillId="0" borderId="0" xfId="0" applyAlignment="1" applyBorder="1" applyFont="1" applyNumberFormat="1" applyFill="1" applyProtection="1"/>
    <xf numFmtId="165" fontId="5" fillId="0" borderId="0" xfId="0" applyAlignment="1" applyBorder="1" applyFont="1" applyNumberFormat="1" applyFill="1" applyProtection="1"/>
    <xf numFmtId="0" fontId="5" fillId="0" borderId="0" xfId="0" applyAlignment="1" applyBorder="1" applyFont="1" applyNumberFormat="1" applyFill="1" applyProtection="1">
      <alignment horizontal="left"/>
    </xf>
    <xf numFmtId="1" fontId="7" fillId="0" borderId="0" xfId="0" applyAlignment="1" applyBorder="1" applyFont="1" applyNumberFormat="1" applyFill="1" applyProtection="1">
      <alignment horizontal="left"/>
    </xf>
    <xf numFmtId="0" fontId="6" fillId="0" borderId="0" xfId="0" applyAlignment="1" applyBorder="1" applyFont="1" applyNumberFormat="1" applyFill="1" applyProtection="1">
      <alignment horizontal="left"/>
    </xf>
    <xf numFmtId="165" fontId="6" fillId="0" borderId="0" xfId="0" applyAlignment="1" applyBorder="1" applyFont="1" applyNumberFormat="1" applyFill="1" applyProtection="1"/>
    <xf numFmtId="1" fontId="6" fillId="0" borderId="0" xfId="0" applyAlignment="1" applyBorder="1" applyFont="1" applyNumberFormat="1" applyFill="1" applyProtection="1">
      <alignment horizontal="left"/>
    </xf>
    <xf numFmtId="49" fontId="5" fillId="0" borderId="0" xfId="0" applyAlignment="1" applyBorder="1" applyFont="1" applyNumberFormat="1" applyFill="1" applyProtection="1">
      <alignment horizontal="left"/>
    </xf>
    <xf numFmtId="1" fontId="5" fillId="0" borderId="0" xfId="0" applyAlignment="1" applyBorder="1" applyFont="1" applyNumberFormat="1" applyFill="1" applyProtection="1">
      <alignment horizontal="right"/>
    </xf>
    <xf numFmtId="0" fontId="10" fillId="0" borderId="0" xfId="0" applyAlignment="1" applyBorder="1" applyFont="1" applyNumberFormat="1" applyFill="1" applyProtection="1">
      <alignment horizontal="left"/>
    </xf>
    <xf numFmtId="165" fontId="10" fillId="0" borderId="0" xfId="0" applyAlignment="1" applyBorder="1" applyFont="1" applyNumberFormat="1" applyFill="1" applyProtection="1"/>
    <xf numFmtId="0" fontId="11" fillId="0" borderId="0" xfId="0" applyAlignment="1" applyBorder="1" applyFont="1" applyNumberFormat="1" applyFill="1" applyProtection="1"/>
    <xf numFmtId="0" fontId="5" fillId="0" borderId="0" xfId="0" applyBorder="1" applyFont="1" applyNumberFormat="1" applyFill="1"/>
    <xf numFmtId="9" fontId="7" fillId="0" borderId="0" xfId="0" applyBorder="1" applyFont="1" applyNumberFormat="1" applyFill="1"/>
    <xf numFmtId="167" fontId="7" fillId="0" borderId="0" xfId="0" applyBorder="1" applyFont="1" applyNumberFormat="1" applyFill="1"/>
    <xf numFmtId="9" fontId="5" fillId="0" borderId="0" xfId="0" applyBorder="1" applyFont="1" applyNumberFormat="1" applyFill="1"/>
    <xf numFmtId="0" fontId="6" fillId="0" borderId="0" xfId="0" applyAlignment="1" applyBorder="1" applyFont="1" applyFill="1">
      <alignment horizontal="left"/>
    </xf>
    <xf numFmtId="165" fontId="6" fillId="0" borderId="0" xfId="2" applyBorder="1" applyFont="1" applyNumberFormat="1" applyFill="1"/>
    <xf numFmtId="0" fontId="3" fillId="0" borderId="0" xfId="0" applyBorder="1" applyFont="1" applyFill="1"/>
    <xf numFmtId="0" fontId="20" fillId="0" borderId="0" xfId="0" applyAlignment="1" applyBorder="1" applyFont="1" applyFill="1">
      <alignment vertical="center"/>
    </xf>
    <xf numFmtId="0" fontId="6" fillId="0" borderId="0" xfId="0" applyBorder="1" applyFont="1" applyFill="1"/>
    <xf numFmtId="0" fontId="5" fillId="0" borderId="0" xfId="2" applyBorder="1" applyFont="1" applyNumberFormat="1" applyFill="1"/>
    <xf numFmtId="164" fontId="5" fillId="0" borderId="0" xfId="2" applyBorder="1" applyFont="1" applyNumberFormat="1" applyFill="1"/>
    <xf numFmtId="44" fontId="5" fillId="0" borderId="0" xfId="2" applyBorder="1" applyFont="1" applyNumberFormat="1" applyFill="1"/>
    <xf numFmtId="0" fontId="9" fillId="0" borderId="0" xfId="0" applyBorder="1" applyFont="1" applyFill="1"/>
    <xf numFmtId="0" fontId="5" fillId="0" borderId="0" xfId="0" applyAlignment="1" applyBorder="1" applyFont="1" applyNumberFormat="1" applyFill="1">
      <alignment horizontal="right"/>
    </xf>
    <xf numFmtId="165" fontId="5" fillId="0" borderId="0" xfId="2" applyBorder="1" applyFont="1" applyNumberFormat="1" applyFill="1"/>
    <xf numFmtId="0" fontId="5" fillId="0" borderId="0" xfId="0" applyAlignment="1" applyBorder="1" applyFont="1" applyFill="1">
      <alignment horizontal="left"/>
    </xf>
    <xf numFmtId="0" fontId="0" fillId="0" borderId="0" xfId="0" applyBorder="1" applyNumberFormat="1" applyFill="1"/>
    <xf numFmtId="0" fontId="9" fillId="0" borderId="0" xfId="0" applyBorder="1" applyFont="1" applyNumberFormat="1" applyFill="1"/>
    <xf numFmtId="1" fontId="7" fillId="0" borderId="0" xfId="0" applyAlignment="1" applyBorder="1" applyFont="1" applyNumberFormat="1" applyFill="1">
      <alignment horizontal="left"/>
    </xf>
    <xf numFmtId="165" fontId="5" fillId="0" borderId="0" xfId="0" applyBorder="1" applyFont="1" applyNumberFormat="1" applyFill="1"/>
    <xf numFmtId="1" fontId="6" fillId="0" borderId="0" xfId="0" applyAlignment="1" applyBorder="1" applyFont="1" applyNumberFormat="1" applyFill="1">
      <alignment horizontal="left"/>
    </xf>
    <xf numFmtId="49" fontId="5" fillId="0" borderId="0" xfId="0" applyAlignment="1" applyBorder="1" applyFont="1" applyNumberFormat="1" applyFill="1">
      <alignment horizontal="left"/>
    </xf>
    <xf numFmtId="1" fontId="5" fillId="0" borderId="0" xfId="0" applyAlignment="1" applyBorder="1" applyFont="1" applyNumberFormat="1" applyFill="1">
      <alignment horizontal="right"/>
    </xf>
    <xf numFmtId="0" fontId="5" fillId="0" borderId="0" xfId="0" applyAlignment="1" applyBorder="1" applyFont="1" applyNumberFormat="1" applyFill="1">
      <alignment horizontal="left"/>
    </xf>
    <xf numFmtId="166" fontId="0" fillId="0" borderId="0" xfId="0" applyBorder="1" applyNumberFormat="1" applyFill="1"/>
    <xf numFmtId="166" fontId="5" fillId="0" borderId="0" xfId="0" applyBorder="1" applyFont="1" applyNumberFormat="1" applyFill="1"/>
    <xf numFmtId="0" fontId="21" fillId="0" borderId="0" xfId="0" applyAlignment="1" applyBorder="1" applyFont="1" applyFill="1">
      <alignment horizontal="left"/>
    </xf>
    <xf numFmtId="165" fontId="21" fillId="0" borderId="0" xfId="2" applyBorder="1" applyFont="1" applyNumberFormat="1" applyFill="1"/>
    <xf numFmtId="165" fontId="21" fillId="0" borderId="0" xfId="2" applyAlignment="1" applyBorder="1" applyFont="1" applyNumberFormat="1" applyFill="1">
      <alignment horizontal="right"/>
    </xf>
    <xf numFmtId="0" fontId="14" fillId="0" borderId="0" xfId="0" applyAlignment="1" applyBorder="1" applyFont="1" applyFill="1"/>
    <xf numFmtId="165" fontId="12" fillId="0" borderId="0" xfId="0" applyAlignment="1" applyBorder="1" applyFont="1" applyNumberFormat="1" applyFill="1">
      <alignment horizontal="center"/>
    </xf>
    <xf numFmtId="165" fontId="12" fillId="6" borderId="1" xfId="0" applyAlignment="1" applyBorder="1" applyFont="1" applyNumberFormat="1" applyFill="1">
      <alignment horizontal="center"/>
    </xf>
    <xf numFmtId="0" fontId="22" fillId="0" borderId="0" xfId="0" applyAlignment="1" applyBorder="1" applyFont="1" applyFill="1">
      <alignment vertical="center"/>
    </xf>
    <xf numFmtId="0" fontId="26" fillId="0" borderId="0" xfId="0" applyAlignment="1" applyBorder="1" applyFont="1" applyFill="1">
      <alignment horizontal="center" vertical="center" wrapText="1"/>
    </xf>
    <xf numFmtId="0" fontId="27" fillId="0" borderId="0" xfId="0" applyAlignment="1" applyBorder="1" applyFont="1" applyFill="1">
      <alignment horizontal="center" vertical="center" wrapText="1"/>
    </xf>
    <xf numFmtId="0" fontId="12" fillId="7" borderId="1" xfId="0" applyBorder="1" applyFont="1" applyFill="1"/>
    <xf numFmtId="165" fontId="12" fillId="7" borderId="1" xfId="0" applyAlignment="1" applyBorder="1" applyFont="1" applyNumberFormat="1" applyFill="1">
      <alignment horizontal="center"/>
    </xf>
    <xf numFmtId="0" fontId="0" fillId="3" borderId="6" xfId="0" applyBorder="1" applyFill="1"/>
    <xf numFmtId="0" fontId="0" fillId="3" borderId="7" xfId="0" applyBorder="1" applyFill="1"/>
    <xf numFmtId="0" fontId="23" fillId="7" borderId="8" xfId="0" applyBorder="1" applyFont="1" applyFill="1"/>
    <xf numFmtId="0" fontId="12" fillId="7" borderId="9" xfId="0" applyBorder="1" applyFont="1" applyFill="1"/>
    <xf numFmtId="0" fontId="29" fillId="7" borderId="8" xfId="0" applyBorder="1" applyFont="1" applyFill="1"/>
    <xf numFmtId="0" fontId="12" fillId="7" borderId="10" xfId="0" applyBorder="1" applyFont="1" applyFill="1"/>
    <xf numFmtId="0" fontId="29" fillId="7" borderId="9" xfId="0" applyBorder="1" applyFont="1" applyFill="1"/>
    <xf numFmtId="0" fontId="12" fillId="3" borderId="7" xfId="0" applyBorder="1" applyFont="1" applyFill="1"/>
    <xf numFmtId="0" fontId="12" fillId="3" borderId="11" xfId="0" applyBorder="1" applyFont="1" applyFill="1"/>
    <xf numFmtId="0" fontId="0" fillId="3" borderId="12" xfId="0" applyBorder="1" applyFill="1"/>
    <xf numFmtId="0" fontId="0" fillId="3" borderId="13" xfId="0" applyBorder="1" applyFill="1"/>
    <xf numFmtId="1" fontId="0" fillId="6" borderId="1" xfId="0" applyAlignment="1" applyBorder="1" applyNumberFormat="1" applyFill="1">
      <alignment horizontal="center"/>
    </xf>
    <xf numFmtId="1" fontId="0" fillId="7" borderId="1" xfId="0" applyAlignment="1" applyBorder="1" applyNumberFormat="1" applyFill="1">
      <alignment horizontal="center"/>
    </xf>
    <xf numFmtId="0" fontId="0" fillId="3" borderId="0" xfId="0" applyAlignment="1" applyBorder="1" applyFill="1">
      <alignment horizontal="center"/>
    </xf>
    <xf numFmtId="0" fontId="0" fillId="3" borderId="14" xfId="0" applyAlignment="1" applyBorder="1" applyFill="1">
      <alignment horizontal="center"/>
    </xf>
    <xf numFmtId="0" fontId="0" fillId="8" borderId="3" xfId="0" applyBorder="1" applyFill="1"/>
    <xf numFmtId="0" fontId="15" fillId="3" borderId="6" xfId="0" applyBorder="1" applyFont="1" applyFill="1"/>
    <xf numFmtId="0" fontId="0" fillId="3" borderId="15" xfId="0" applyBorder="1" applyFill="1"/>
    <xf numFmtId="0" fontId="0" fillId="3" borderId="16" xfId="0" applyBorder="1" applyFill="1"/>
    <xf numFmtId="0" fontId="12" fillId="8" borderId="17" xfId="0" applyAlignment="1" applyBorder="1" applyFont="1" applyFill="1">
      <alignment horizontal="left"/>
    </xf>
    <xf numFmtId="0" fontId="0" fillId="8" borderId="18" xfId="0" applyBorder="1" applyFill="1"/>
    <xf numFmtId="0" fontId="18" fillId="3" borderId="6" xfId="0" applyBorder="1" applyFont="1" applyFill="1"/>
    <xf numFmtId="0" fontId="18" fillId="3" borderId="15" xfId="0" applyBorder="1" applyFont="1" applyFill="1"/>
    <xf numFmtId="0" fontId="18" fillId="3" borderId="16" xfId="0" applyBorder="1" applyFont="1" applyFill="1"/>
    <xf numFmtId="0" fontId="5" fillId="2" borderId="7" xfId="1" applyBorder="1" applyFont="1" applyFill="1"/>
    <xf numFmtId="0" fontId="2" fillId="2" borderId="0" xfId="1" applyBorder="1" applyFont="1" applyFill="1"/>
    <xf numFmtId="0" fontId="2" fillId="0" borderId="1" xfId="1" applyBorder="1" applyFont="1"/>
    <xf numFmtId="0" fontId="2" fillId="2" borderId="14" xfId="1" applyBorder="1" applyFont="1" applyFill="1"/>
    <xf numFmtId="166" fontId="5" fillId="0" borderId="1" xfId="1" applyBorder="1" applyFont="1" applyNumberFormat="1"/>
    <xf numFmtId="0" fontId="5" fillId="2" borderId="14" xfId="1" applyBorder="1" applyFont="1" applyFill="1"/>
    <xf numFmtId="9" fontId="5" fillId="2" borderId="0" xfId="1" applyBorder="1" applyFont="1" applyNumberFormat="1" applyFill="1"/>
    <xf numFmtId="0" fontId="5" fillId="0" borderId="1" xfId="1" applyAlignment="1" applyBorder="1" applyFont="1">
      <alignment horizontal="right"/>
    </xf>
    <xf numFmtId="0" fontId="5" fillId="0" borderId="1" xfId="1" applyBorder="1" applyFont="1"/>
    <xf numFmtId="0" fontId="7" fillId="2" borderId="14" xfId="1" applyBorder="1" applyFont="1" applyFill="1"/>
    <xf numFmtId="0" fontId="12" fillId="2" borderId="11" xfId="0" applyBorder="1" applyFont="1" applyFill="1"/>
    <xf numFmtId="0" fontId="12" fillId="2" borderId="12" xfId="0" applyBorder="1" applyFont="1" applyFill="1"/>
    <xf numFmtId="0" fontId="12" fillId="2" borderId="13" xfId="0" applyBorder="1" applyFont="1" applyFill="1"/>
    <xf numFmtId="0" fontId="12" fillId="3" borderId="15" xfId="0" applyBorder="1" applyFont="1" applyFill="1"/>
    <xf numFmtId="0" fontId="12" fillId="3" borderId="16" xfId="0" applyBorder="1" applyFont="1" applyFill="1"/>
    <xf numFmtId="1" fontId="6" fillId="2" borderId="7" xfId="1" applyAlignment="1" applyBorder="1" applyFont="1" applyNumberFormat="1" applyFill="1">
      <alignment horizontal="left"/>
    </xf>
    <xf numFmtId="0" fontId="12" fillId="2" borderId="14" xfId="0" applyBorder="1" applyFont="1" applyFill="1"/>
    <xf numFmtId="0" fontId="0" fillId="2" borderId="7" xfId="0" applyBorder="1" applyFill="1"/>
    <xf numFmtId="1" fontId="5" fillId="2" borderId="7" xfId="1" applyAlignment="1" applyBorder="1" applyFont="1" applyNumberFormat="1" applyFill="1">
      <alignment horizontal="left"/>
    </xf>
    <xf numFmtId="0" fontId="5" fillId="9" borderId="1" xfId="1" applyAlignment="1" applyBorder="1" applyFont="1" applyFill="1">
      <alignment horizontal="center"/>
    </xf>
    <xf numFmtId="0" fontId="5" fillId="10" borderId="1" xfId="1" applyAlignment="1" applyBorder="1" applyFont="1" applyFill="1">
      <alignment horizontal="center"/>
    </xf>
    <xf numFmtId="0" fontId="5" fillId="2" borderId="7" xfId="1" applyAlignment="1" applyBorder="1" applyFont="1" applyFill="1">
      <alignment horizontal="left"/>
    </xf>
    <xf numFmtId="0" fontId="5" fillId="2" borderId="7" xfId="1" applyAlignment="1" applyBorder="1" applyFont="1" applyNumberFormat="1" applyFill="1">
      <alignment horizontal="left"/>
    </xf>
    <xf numFmtId="167" fontId="7" fillId="2" borderId="5" xfId="1" applyBorder="1" applyFont="1" applyNumberFormat="1" applyFill="1"/>
    <xf numFmtId="0" fontId="18" fillId="3" borderId="6" xfId="1" applyBorder="1" applyFont="1" applyFill="1"/>
    <xf numFmtId="0" fontId="13" fillId="3" borderId="15" xfId="1" applyBorder="1" applyFont="1" applyFill="1"/>
    <xf numFmtId="0" fontId="18" fillId="3" borderId="15" xfId="1" applyBorder="1" applyFont="1" applyFill="1"/>
    <xf numFmtId="0" fontId="12" fillId="2" borderId="0" xfId="0" applyAlignment="1" applyBorder="1" applyFont="1" applyFill="1">
      <alignment horizontal="center"/>
    </xf>
    <xf numFmtId="0" fontId="5" fillId="0" borderId="1" xfId="1" applyAlignment="1" applyBorder="1" applyFont="1">
      <alignment horizontal="center"/>
    </xf>
    <xf numFmtId="9" fontId="5" fillId="0" borderId="1" xfId="1" applyAlignment="1" applyBorder="1" applyFont="1" applyNumberFormat="1" applyFill="1">
      <alignment horizontal="center"/>
    </xf>
    <xf numFmtId="167" fontId="7" fillId="0" borderId="1" xfId="1" applyAlignment="1" applyBorder="1" applyFont="1" applyNumberFormat="1" applyFill="1">
      <alignment horizontal="center"/>
    </xf>
    <xf numFmtId="0" fontId="12" fillId="0" borderId="1" xfId="0" applyAlignment="1" applyBorder="1" applyFont="1" applyFill="1">
      <alignment horizontal="center"/>
    </xf>
    <xf numFmtId="0" fontId="12" fillId="0" borderId="18" xfId="0" applyBorder="1" applyFont="1" applyFill="1"/>
    <xf numFmtId="1" fontId="19" fillId="2" borderId="7" xfId="1" applyAlignment="1" applyBorder="1" applyFont="1" applyNumberFormat="1" applyFill="1">
      <alignment horizontal="left"/>
    </xf>
    <xf numFmtId="0" fontId="5" fillId="0" borderId="1" xfId="1" applyAlignment="1" applyBorder="1" applyFont="1" applyFill="1">
      <alignment horizontal="center"/>
    </xf>
    <xf numFmtId="0" fontId="5" fillId="0" borderId="1" xfId="1" applyAlignment="1" applyBorder="1" applyFont="1" applyNumberFormat="1" applyFill="1">
      <alignment horizontal="center"/>
    </xf>
    <xf numFmtId="0" fontId="5" fillId="0" borderId="1" xfId="1" applyAlignment="1" applyBorder="1" applyFont="1" applyNumberFormat="1">
      <alignment horizontal="center"/>
    </xf>
    <xf numFmtId="0" fontId="9" fillId="2" borderId="1" xfId="1" applyBorder="1" applyFont="1" applyFill="1"/>
    <xf numFmtId="0" fontId="12" fillId="3" borderId="12" xfId="0" applyBorder="1" applyFont="1" applyFill="1"/>
    <xf numFmtId="0" fontId="12" fillId="3" borderId="13" xfId="0" applyBorder="1" applyFont="1" applyFill="1"/>
    <xf numFmtId="0" fontId="17" fillId="3" borderId="6" xfId="0" applyBorder="1" applyFont="1" applyFill="1"/>
    <xf numFmtId="0" fontId="12" fillId="2" borderId="7" xfId="0" applyBorder="1" applyFont="1" applyFill="1"/>
    <xf numFmtId="0" fontId="0" fillId="2" borderId="14" xfId="0" applyBorder="1" applyFill="1"/>
    <xf numFmtId="0" fontId="0" fillId="2" borderId="11" xfId="0" applyBorder="1" applyFill="1"/>
    <xf numFmtId="0" fontId="0" fillId="2" borderId="12" xfId="0" applyBorder="1" applyFill="1"/>
    <xf numFmtId="0" fontId="0" fillId="2" borderId="13" xfId="0" applyBorder="1" applyFill="1"/>
    <xf numFmtId="1" fontId="2" fillId="0" borderId="1" xfId="1" applyBorder="1" applyFont="1" applyNumberFormat="1"/>
    <xf numFmtId="1" fontId="5" fillId="0" borderId="1" xfId="1" applyAlignment="1" applyBorder="1" applyFont="1" applyNumberFormat="1">
      <alignment horizontal="right"/>
    </xf>
    <xf numFmtId="0" fontId="17" fillId="3" borderId="15" xfId="0" applyBorder="1" applyFont="1" applyFill="1"/>
    <xf numFmtId="0" fontId="17" fillId="3" borderId="16" xfId="0" applyBorder="1" applyFont="1" applyFill="1"/>
    <xf numFmtId="0" fontId="1" fillId="2" borderId="0" xfId="0" applyAlignment="1" applyBorder="1" applyFont="1" applyFill="1">
      <alignment horizontal="center"/>
    </xf>
    <xf numFmtId="0" fontId="1" fillId="2" borderId="14" xfId="0" applyAlignment="1" applyBorder="1" applyFont="1" applyFill="1">
      <alignment horizontal="center"/>
    </xf>
    <xf numFmtId="0" fontId="23" fillId="11" borderId="7" xfId="0" applyAlignment="1" applyBorder="1" applyFont="1" applyFill="1">
      <alignment horizontal="left"/>
    </xf>
    <xf numFmtId="0" fontId="12" fillId="11" borderId="0" xfId="0" applyBorder="1" applyFont="1" applyFill="1"/>
    <xf numFmtId="0" fontId="23" fillId="12" borderId="7" xfId="0" applyAlignment="1" applyBorder="1" applyFont="1" applyFill="1">
      <alignment horizontal="left"/>
    </xf>
    <xf numFmtId="0" fontId="12" fillId="12" borderId="0" xfId="0" applyBorder="1" applyFont="1" applyFill="1"/>
    <xf numFmtId="0" fontId="23" fillId="13" borderId="7" xfId="0" applyAlignment="1" applyBorder="1" applyFont="1" applyFill="1">
      <alignment horizontal="left"/>
    </xf>
    <xf numFmtId="0" fontId="12" fillId="13" borderId="0" xfId="0" applyBorder="1" applyFont="1" applyFill="1"/>
    <xf numFmtId="0" fontId="23" fillId="14" borderId="7" xfId="0" applyAlignment="1" applyBorder="1" applyFont="1" applyFill="1">
      <alignment horizontal="left"/>
    </xf>
    <xf numFmtId="0" fontId="12" fillId="14" borderId="0" xfId="0" applyBorder="1" applyFont="1" applyFill="1"/>
    <xf numFmtId="0" fontId="15" fillId="3" borderId="15" xfId="0" applyBorder="1" applyFont="1" applyFill="1"/>
    <xf numFmtId="0" fontId="7" fillId="2" borderId="7" xfId="1" applyBorder="1" applyFont="1" applyFill="1"/>
    <xf numFmtId="0" fontId="12" fillId="0" borderId="1" xfId="0" applyAlignment="1" applyBorder="1" applyFont="1">
      <alignment horizontal="center"/>
    </xf>
    <xf numFmtId="0" fontId="13" fillId="3" borderId="15" xfId="0" applyBorder="1" applyFont="1" applyFill="1"/>
    <xf numFmtId="0" fontId="1" fillId="2" borderId="0" xfId="0" applyBorder="1" applyFont="1" applyFill="1"/>
    <xf numFmtId="9" fontId="12" fillId="11" borderId="1" xfId="0" applyAlignment="1" applyBorder="1" applyFont="1" applyNumberFormat="1" applyFill="1">
      <alignment horizontal="center"/>
    </xf>
    <xf numFmtId="9" fontId="12" fillId="12" borderId="1" xfId="0" applyAlignment="1" applyBorder="1" applyFont="1" applyNumberFormat="1" applyFill="1">
      <alignment horizontal="center"/>
    </xf>
    <xf numFmtId="9" fontId="12" fillId="13" borderId="1" xfId="0" applyAlignment="1" applyBorder="1" applyFont="1" applyNumberFormat="1" applyFill="1">
      <alignment horizontal="center"/>
    </xf>
    <xf numFmtId="9" fontId="12" fillId="14" borderId="1" xfId="0" applyAlignment="1" applyBorder="1" applyFont="1" applyNumberFormat="1" applyFill="1">
      <alignment horizontal="center"/>
    </xf>
    <xf numFmtId="9" fontId="12" fillId="0" borderId="2" xfId="0" applyAlignment="1" applyBorder="1" applyFont="1" applyNumberFormat="1">
      <alignment horizontal="center"/>
    </xf>
    <xf numFmtId="0" fontId="12" fillId="3" borderId="6" xfId="0" applyBorder="1" applyFont="1" applyFill="1"/>
    <xf numFmtId="0" fontId="12" fillId="3" borderId="0" xfId="0" applyBorder="1" applyFont="1" applyFill="1"/>
    <xf numFmtId="0" fontId="0" fillId="3" borderId="0" xfId="0" applyBorder="1" applyFill="1"/>
    <xf numFmtId="0" fontId="18" fillId="3" borderId="7" xfId="0" applyBorder="1" applyFont="1" applyFill="1"/>
    <xf numFmtId="0" fontId="18" fillId="3" borderId="0" xfId="0" applyBorder="1" applyFont="1" applyFill="1"/>
    <xf numFmtId="0" fontId="18" fillId="3" borderId="14" xfId="0" applyBorder="1" applyFont="1" applyFill="1"/>
    <xf numFmtId="0" fontId="5" fillId="15" borderId="1" xfId="1" applyAlignment="1" applyBorder="1" applyFont="1" applyFill="1">
      <alignment horizontal="center"/>
    </xf>
    <xf numFmtId="0" fontId="5" fillId="16" borderId="1" xfId="1" applyAlignment="1" applyBorder="1" applyFont="1" applyFill="1">
      <alignment horizontal="center"/>
    </xf>
    <xf numFmtId="0" fontId="31" fillId="2" borderId="0" xfId="0" applyBorder="1" applyFont="1" applyFill="1"/>
    <xf numFmtId="0" fontId="30" fillId="2" borderId="0" xfId="0" applyBorder="1" applyFont="1" applyFill="1"/>
    <xf numFmtId="0" fontId="0" fillId="2" borderId="15" xfId="0" applyBorder="1" applyFill="1"/>
    <xf numFmtId="0" fontId="12" fillId="2" borderId="6" xfId="0" applyBorder="1" applyFont="1" applyFill="1"/>
    <xf numFmtId="1" fontId="12" fillId="6" borderId="1" xfId="0" applyAlignment="1" applyBorder="1" applyFont="1" applyNumberFormat="1" applyFill="1">
      <alignment horizontal="center"/>
    </xf>
    <xf numFmtId="1" fontId="12" fillId="16" borderId="1" xfId="0" applyAlignment="1" applyBorder="1" applyFont="1" applyNumberFormat="1" applyFill="1">
      <alignment horizontal="center"/>
    </xf>
    <xf numFmtId="1" fontId="12" fillId="9" borderId="1" xfId="0" applyAlignment="1" applyBorder="1" applyFont="1" applyNumberFormat="1" applyFill="1">
      <alignment horizontal="center"/>
    </xf>
    <xf numFmtId="1" fontId="12" fillId="10" borderId="1" xfId="0" applyAlignment="1" applyBorder="1" applyFont="1" applyNumberFormat="1" applyFill="1">
      <alignment horizontal="center"/>
    </xf>
    <xf numFmtId="0" fontId="1" fillId="6" borderId="1" xfId="0" applyAlignment="1" applyBorder="1" applyFont="1" applyFill="1">
      <alignment horizontal="center"/>
    </xf>
    <xf numFmtId="0" fontId="0" fillId="3" borderId="19" xfId="0" applyBorder="1" applyFill="1"/>
    <xf numFmtId="0" fontId="0" fillId="3" borderId="20" xfId="0" applyBorder="1" applyFill="1"/>
    <xf numFmtId="0" fontId="0" fillId="3" borderId="21" xfId="0" applyBorder="1" applyFill="1"/>
    <xf numFmtId="0" fontId="12" fillId="3" borderId="14" xfId="0" applyBorder="1" applyFont="1" applyFill="1"/>
    <xf numFmtId="0" fontId="33" fillId="17" borderId="1" xfId="0" applyAlignment="1" applyBorder="1" applyFont="1" applyFill="1">
      <alignment horizontal="center"/>
    </xf>
    <xf numFmtId="0" fontId="33" fillId="18" borderId="1" xfId="0" applyAlignment="1" applyBorder="1" applyFont="1" applyFill="1">
      <alignment horizontal="center"/>
    </xf>
    <xf numFmtId="0" fontId="5" fillId="8" borderId="1" xfId="1" applyAlignment="1" applyBorder="1" applyFont="1" applyFill="1">
      <alignment horizontal="center"/>
    </xf>
    <xf numFmtId="0" fontId="33" fillId="12" borderId="1" xfId="0" applyAlignment="1" applyBorder="1" applyFont="1" applyFill="1">
      <alignment horizontal="center"/>
    </xf>
    <xf numFmtId="0" fontId="23" fillId="16" borderId="7" xfId="0" applyAlignment="1" applyBorder="1" applyFont="1" applyFill="1">
      <alignment horizontal="left"/>
    </xf>
    <xf numFmtId="0" fontId="12" fillId="16" borderId="0" xfId="0" applyBorder="1" applyFont="1" applyFill="1"/>
    <xf numFmtId="9" fontId="12" fillId="16" borderId="1" xfId="0" applyAlignment="1" applyBorder="1" applyFont="1" applyNumberFormat="1" applyFill="1">
      <alignment horizontal="center"/>
    </xf>
    <xf numFmtId="0" fontId="33" fillId="11" borderId="1" xfId="0" applyAlignment="1" applyBorder="1" applyFont="1" applyFill="1">
      <alignment horizontal="center"/>
    </xf>
    <xf numFmtId="0" fontId="33" fillId="16" borderId="1" xfId="0" applyAlignment="1" applyBorder="1" applyFont="1" applyFill="1">
      <alignment horizontal="center"/>
    </xf>
    <xf numFmtId="0" fontId="31" fillId="2" borderId="7" xfId="0" applyBorder="1" applyFont="1" applyFill="1"/>
    <xf numFmtId="0" fontId="31" fillId="2" borderId="11" xfId="0" applyBorder="1" applyFont="1" applyFill="1"/>
    <xf numFmtId="1" fontId="12" fillId="2" borderId="0" xfId="0" applyBorder="1" applyFont="1" applyNumberFormat="1" applyFill="1"/>
    <xf numFmtId="1" fontId="18" fillId="3" borderId="0" xfId="0" applyBorder="1" applyFont="1" applyNumberFormat="1" applyFill="1"/>
    <xf numFmtId="1" fontId="12" fillId="2" borderId="12" xfId="0" applyBorder="1" applyFont="1" applyNumberFormat="1" applyFill="1"/>
    <xf numFmtId="1" fontId="12" fillId="3" borderId="0" xfId="0" applyBorder="1" applyFont="1" applyNumberFormat="1" applyFill="1"/>
    <xf numFmtId="1" fontId="33" fillId="12" borderId="1" xfId="0" applyAlignment="1" applyBorder="1" applyFont="1" applyNumberFormat="1" applyFill="1">
      <alignment horizontal="center"/>
    </xf>
    <xf numFmtId="1" fontId="33" fillId="11" borderId="1" xfId="0" applyAlignment="1" applyBorder="1" applyFont="1" applyNumberFormat="1" applyFill="1">
      <alignment horizontal="center"/>
    </xf>
    <xf numFmtId="1" fontId="33" fillId="16" borderId="1" xfId="0" applyAlignment="1" applyBorder="1" applyFont="1" applyNumberFormat="1" applyFill="1">
      <alignment horizontal="center"/>
    </xf>
    <xf numFmtId="1" fontId="33" fillId="18" borderId="22" xfId="0" applyAlignment="1" applyBorder="1" applyFont="1" applyNumberFormat="1" applyFill="1">
      <alignment horizontal="center"/>
    </xf>
    <xf numFmtId="1" fontId="33" fillId="19" borderId="1" xfId="0" applyAlignment="1" applyBorder="1" applyFont="1" applyNumberFormat="1" applyFill="1">
      <alignment horizontal="center"/>
    </xf>
    <xf numFmtId="1" fontId="12" fillId="2" borderId="0" xfId="0" applyAlignment="1" applyBorder="1" applyFont="1" applyNumberFormat="1" applyFill="1">
      <alignment horizontal="center"/>
    </xf>
    <xf numFmtId="0" fontId="0" fillId="5" borderId="0" xfId="0" applyFill="1"/>
    <xf numFmtId="0" fontId="25" fillId="5" borderId="0" xfId="0" applyFont="1" applyFill="1"/>
    <xf numFmtId="0" fontId="0" fillId="0" borderId="0" xfId="0" applyBorder="1"/>
    <xf numFmtId="1" fontId="12" fillId="3" borderId="15" xfId="0" applyBorder="1" applyFont="1" applyNumberFormat="1" applyFill="1"/>
    <xf numFmtId="1" fontId="12" fillId="3" borderId="16" xfId="0" applyBorder="1" applyFont="1" applyNumberFormat="1" applyFill="1"/>
    <xf numFmtId="1" fontId="33" fillId="12" borderId="23" xfId="0" applyAlignment="1" applyBorder="1" applyFont="1" applyNumberFormat="1" applyFill="1">
      <alignment horizontal="center"/>
    </xf>
    <xf numFmtId="1" fontId="33" fillId="11" borderId="23" xfId="0" applyAlignment="1" applyBorder="1" applyFont="1" applyNumberFormat="1" applyFill="1">
      <alignment horizontal="center"/>
    </xf>
    <xf numFmtId="1" fontId="33" fillId="16" borderId="23" xfId="0" applyAlignment="1" applyBorder="1" applyFont="1" applyNumberFormat="1" applyFill="1">
      <alignment horizontal="center"/>
    </xf>
    <xf numFmtId="1" fontId="33" fillId="19" borderId="23" xfId="0" applyAlignment="1" applyBorder="1" applyFont="1" applyNumberFormat="1" applyFill="1">
      <alignment horizontal="center"/>
    </xf>
    <xf numFmtId="1" fontId="33" fillId="18" borderId="24" xfId="0" applyAlignment="1" applyBorder="1" applyFont="1" applyNumberFormat="1" applyFill="1">
      <alignment horizontal="center"/>
    </xf>
    <xf numFmtId="1" fontId="33" fillId="2" borderId="0" xfId="0" applyAlignment="1" applyBorder="1" applyFont="1" applyNumberFormat="1" applyFill="1">
      <alignment horizontal="center"/>
    </xf>
    <xf numFmtId="1" fontId="12" fillId="3" borderId="14" xfId="0" applyBorder="1" applyFont="1" applyNumberFormat="1" applyFill="1"/>
    <xf numFmtId="1" fontId="33" fillId="2" borderId="14" xfId="0" applyAlignment="1" applyBorder="1" applyFont="1" applyNumberFormat="1" applyFill="1">
      <alignment horizontal="center"/>
    </xf>
    <xf numFmtId="0" fontId="34" fillId="2" borderId="7" xfId="0" applyBorder="1" applyFont="1" applyFill="1"/>
    <xf numFmtId="1" fontId="33" fillId="2" borderId="13" xfId="0" applyAlignment="1" applyBorder="1" applyFont="1" applyNumberFormat="1" applyFill="1">
      <alignment horizontal="center"/>
    </xf>
    <xf numFmtId="1" fontId="5" fillId="6" borderId="1" xfId="1" applyAlignment="1" applyBorder="1" applyFont="1" applyNumberFormat="1" applyFill="1">
      <alignment horizontal="center"/>
    </xf>
    <xf numFmtId="1" fontId="5" fillId="6" borderId="25" xfId="1" applyAlignment="1" applyBorder="1" applyFont="1" applyNumberFormat="1" applyFill="1">
      <alignment horizontal="center"/>
    </xf>
    <xf numFmtId="1" fontId="5" fillId="8" borderId="1" xfId="1" applyAlignment="1" applyBorder="1" applyFont="1" applyNumberFormat="1" applyFill="1">
      <alignment horizontal="center"/>
    </xf>
    <xf numFmtId="0" fontId="18" fillId="3" borderId="0" xfId="0" applyAlignment="1" applyBorder="1" applyFont="1" applyFill="1">
      <alignment horizontal="center"/>
    </xf>
    <xf numFmtId="1" fontId="5" fillId="16" borderId="1" xfId="1" applyAlignment="1" applyBorder="1" applyFont="1" applyNumberFormat="1" applyFill="1">
      <alignment horizontal="center"/>
    </xf>
    <xf numFmtId="1" fontId="5" fillId="16" borderId="25" xfId="1" applyAlignment="1" applyBorder="1" applyFont="1" applyNumberFormat="1" applyFill="1">
      <alignment horizontal="center"/>
    </xf>
    <xf numFmtId="1" fontId="5" fillId="9" borderId="1" xfId="1" applyAlignment="1" applyBorder="1" applyFont="1" applyNumberFormat="1" applyFill="1">
      <alignment horizontal="center"/>
    </xf>
    <xf numFmtId="1" fontId="5" fillId="9" borderId="25" xfId="1" applyAlignment="1" applyBorder="1" applyFont="1" applyNumberFormat="1" applyFill="1">
      <alignment horizontal="center"/>
    </xf>
    <xf numFmtId="1" fontId="5" fillId="10" borderId="1" xfId="1" applyAlignment="1" applyBorder="1" applyFont="1" applyNumberFormat="1" applyFill="1">
      <alignment horizontal="center"/>
    </xf>
    <xf numFmtId="1" fontId="5" fillId="10" borderId="25" xfId="1" applyAlignment="1" applyBorder="1" applyFont="1" applyNumberFormat="1" applyFill="1">
      <alignment horizontal="center"/>
    </xf>
    <xf numFmtId="167" fontId="5" fillId="6" borderId="1" xfId="1" applyAlignment="1" applyBorder="1" applyFont="1" applyNumberFormat="1" applyFill="1">
      <alignment horizontal="center"/>
    </xf>
    <xf numFmtId="1" fontId="12" fillId="0" borderId="0" xfId="0" applyBorder="1" applyFont="1" applyNumberFormat="1" applyFill="1"/>
    <xf numFmtId="9" fontId="31" fillId="0" borderId="1" xfId="0" applyBorder="1" applyFont="1" applyNumberFormat="1" applyFill="1"/>
    <xf numFmtId="0" fontId="19" fillId="2" borderId="0" xfId="0" applyAlignment="1" applyBorder="1" applyFont="1" applyFill="1">
      <alignment horizontal="center" vertical="center"/>
    </xf>
    <xf numFmtId="0" fontId="19" fillId="2" borderId="14" xfId="0" applyAlignment="1" applyBorder="1" applyFont="1" applyFill="1">
      <alignment horizontal="center" vertical="center"/>
    </xf>
    <xf numFmtId="0" fontId="30" fillId="2" borderId="12" xfId="0" applyBorder="1" applyFont="1" applyFill="1"/>
    <xf numFmtId="0" fontId="31" fillId="2" borderId="12" xfId="0" applyBorder="1" applyFont="1" applyFill="1"/>
    <xf numFmtId="0" fontId="19" fillId="2" borderId="12" xfId="0" applyAlignment="1" applyBorder="1" applyFont="1" applyFill="1">
      <alignment horizontal="center"/>
    </xf>
    <xf numFmtId="0" fontId="32" fillId="2" borderId="12" xfId="0" applyAlignment="1" applyBorder="1" applyFont="1" applyFill="1">
      <alignment horizontal="center" vertical="center"/>
    </xf>
    <xf numFmtId="0" fontId="32" fillId="2" borderId="13" xfId="0" applyAlignment="1" applyBorder="1" applyFont="1" applyFill="1">
      <alignment horizontal="center" vertical="center"/>
    </xf>
    <xf numFmtId="0" fontId="12" fillId="0" borderId="0" xfId="0" applyBorder="1" applyFont="1"/>
    <xf numFmtId="1" fontId="33" fillId="0" borderId="0" xfId="0" applyAlignment="1" applyBorder="1" applyFont="1" applyNumberFormat="1" applyFill="1">
      <alignment horizontal="center"/>
    </xf>
    <xf numFmtId="0" fontId="34" fillId="0" borderId="0" xfId="0" applyAlignment="1" applyBorder="1" applyFont="1" applyFill="1">
      <alignment horizontal="center"/>
    </xf>
    <xf numFmtId="0" fontId="12" fillId="0" borderId="0" xfId="0" applyAlignment="1" applyBorder="1" applyFont="1" applyFill="1">
      <alignment horizontal="left"/>
    </xf>
    <xf numFmtId="165" fontId="12" fillId="2" borderId="0" xfId="0" applyAlignment="1" applyBorder="1" applyFont="1" applyNumberFormat="1" applyFill="1">
      <alignment horizontal="center"/>
    </xf>
    <xf numFmtId="1" fontId="0" fillId="2" borderId="0" xfId="0" applyAlignment="1" applyBorder="1" applyNumberFormat="1" applyFill="1">
      <alignment horizontal="center"/>
    </xf>
    <xf numFmtId="165" fontId="12" fillId="2" borderId="14" xfId="0" applyAlignment="1" applyBorder="1" applyFont="1" applyNumberFormat="1" applyFill="1">
      <alignment horizontal="center"/>
    </xf>
    <xf numFmtId="1" fontId="0" fillId="2" borderId="14" xfId="0" applyAlignment="1" applyBorder="1" applyNumberFormat="1" applyFill="1">
      <alignment horizontal="center"/>
    </xf>
    <xf numFmtId="0" fontId="29" fillId="6" borderId="25" xfId="0" applyAlignment="1" applyBorder="1" applyFont="1" applyFill="1">
      <alignment horizontal="center" vertical="center" wrapText="1"/>
    </xf>
    <xf numFmtId="0" fontId="29" fillId="6" borderId="2" xfId="0" applyAlignment="1" applyBorder="1" applyFont="1" applyFill="1">
      <alignment horizontal="center" vertical="center" wrapText="1"/>
    </xf>
    <xf numFmtId="0" fontId="22" fillId="3" borderId="15" xfId="0" applyAlignment="1" applyBorder="1" applyFont="1" applyFill="1">
      <alignment horizontal="right" vertical="center"/>
    </xf>
    <xf numFmtId="0" fontId="22" fillId="3" borderId="16" xfId="0" applyAlignment="1" applyBorder="1" applyFont="1" applyFill="1">
      <alignment horizontal="right" vertical="center"/>
    </xf>
    <xf numFmtId="0" fontId="22" fillId="3" borderId="0" xfId="0" applyAlignment="1" applyBorder="1" applyFont="1" applyFill="1">
      <alignment horizontal="right" vertical="center"/>
    </xf>
    <xf numFmtId="0" fontId="22" fillId="3" borderId="14" xfId="0" applyAlignment="1" applyBorder="1" applyFont="1" applyFill="1">
      <alignment horizontal="right" vertical="center"/>
    </xf>
    <xf numFmtId="0" fontId="12" fillId="2" borderId="15" xfId="0" applyBorder="1" applyFont="1" applyFill="1"/>
    <xf numFmtId="0" fontId="12" fillId="2" borderId="16" xfId="0" applyBorder="1" applyFont="1" applyFill="1"/>
    <xf numFmtId="0" fontId="8" fillId="2" borderId="6" xfId="0" applyBorder="1" applyFont="1" applyFill="1"/>
    <xf numFmtId="0" fontId="8" fillId="2" borderId="15" xfId="0" applyBorder="1" applyFont="1" applyFill="1"/>
    <xf numFmtId="0" fontId="29" fillId="2" borderId="0" xfId="0" applyAlignment="1" applyBorder="1" applyFont="1" applyFill="1">
      <alignment horizontal="center" vertical="center" wrapText="1"/>
    </xf>
    <xf numFmtId="0" fontId="22" fillId="2" borderId="0" xfId="0" applyAlignment="1" applyBorder="1" applyFont="1" applyFill="1">
      <alignment horizontal="right" vertical="center"/>
    </xf>
    <xf numFmtId="0" fontId="22" fillId="2" borderId="14" xfId="0" applyAlignment="1" applyBorder="1" applyFont="1" applyFill="1">
      <alignment horizontal="right" vertical="center"/>
    </xf>
    <xf numFmtId="0" fontId="22" fillId="3" borderId="0" xfId="0" applyAlignment="1" applyBorder="1" applyFont="1" applyFill="1">
      <alignment horizontal="left" vertical="center"/>
    </xf>
    <xf numFmtId="165" fontId="0" fillId="8" borderId="1" xfId="0" applyAlignment="1" applyBorder="1" applyNumberFormat="1" applyFill="1">
      <alignment horizontal="center"/>
    </xf>
    <xf numFmtId="165" fontId="12" fillId="7" borderId="2" xfId="0" applyAlignment="1" applyBorder="1" applyFont="1" applyNumberFormat="1" applyFill="1">
      <alignment horizontal="center"/>
    </xf>
    <xf numFmtId="165" fontId="0" fillId="2" borderId="0" xfId="0" applyAlignment="1" applyBorder="1" applyNumberFormat="1" applyFill="1">
      <alignment horizontal="center"/>
    </xf>
    <xf numFmtId="0" fontId="0" fillId="7" borderId="26" xfId="0" applyBorder="1" applyFont="1" applyFill="1"/>
    <xf numFmtId="0" fontId="0" fillId="7" borderId="27" xfId="0" applyBorder="1" applyFont="1" applyFill="1"/>
    <xf numFmtId="0" fontId="12" fillId="2" borderId="28" xfId="0" applyAlignment="1" applyBorder="1" applyFont="1" applyFill="1">
      <alignment horizontal="left"/>
    </xf>
    <xf numFmtId="0" fontId="0" fillId="2" borderId="29" xfId="0" applyBorder="1" applyFill="1"/>
    <xf numFmtId="0" fontId="0" fillId="2" borderId="30" xfId="0" applyBorder="1" applyFill="1"/>
    <xf numFmtId="0" fontId="19" fillId="8" borderId="31" xfId="0" applyAlignment="1" applyBorder="1" applyFont="1" applyFill="1">
      <alignment horizontal="center"/>
    </xf>
    <xf numFmtId="1" fontId="33" fillId="8" borderId="22" xfId="0" applyAlignment="1" applyBorder="1" applyFont="1" applyNumberFormat="1" applyFill="1">
      <alignment horizontal="center"/>
    </xf>
    <xf numFmtId="0" fontId="0" fillId="8" borderId="1" xfId="0" applyBorder="1" applyFill="1"/>
    <xf numFmtId="0" fontId="16" fillId="3" borderId="6" xfId="0" applyBorder="1" applyFont="1" applyFill="1"/>
    <xf numFmtId="0" fontId="16" fillId="3" borderId="15" xfId="0" applyBorder="1" applyFont="1" applyFill="1"/>
    <xf numFmtId="0" fontId="16" fillId="3" borderId="11" xfId="0" applyBorder="1" applyFont="1" applyFill="1"/>
    <xf numFmtId="0" fontId="16" fillId="3" borderId="12" xfId="0" applyBorder="1" applyFont="1" applyFill="1"/>
    <xf numFmtId="0" fontId="14" fillId="3" borderId="0" xfId="0" applyBorder="1" applyFont="1" applyFill="1"/>
    <xf numFmtId="0" fontId="14" fillId="3" borderId="14" xfId="0" applyBorder="1" applyFont="1" applyFill="1"/>
    <xf numFmtId="0" fontId="24" fillId="3" borderId="15" xfId="0" applyAlignment="1" applyBorder="1" applyFont="1" applyFill="1">
      <alignment vertical="center"/>
    </xf>
    <xf numFmtId="0" fontId="24" fillId="3" borderId="16" xfId="0" applyAlignment="1" applyBorder="1" applyFont="1" applyFill="1">
      <alignment vertical="center"/>
    </xf>
    <xf numFmtId="0" fontId="24" fillId="3" borderId="0" xfId="0" applyAlignment="1" applyBorder="1" applyFont="1" applyFill="1">
      <alignment vertical="center"/>
    </xf>
    <xf numFmtId="0" fontId="24" fillId="3" borderId="14" xfId="0" applyAlignment="1" applyBorder="1" applyFont="1" applyFill="1">
      <alignment vertical="center"/>
    </xf>
    <xf numFmtId="0" fontId="8" fillId="3" borderId="6" xfId="0" applyBorder="1" applyFont="1" applyFill="1"/>
    <xf numFmtId="0" fontId="30" fillId="3" borderId="15" xfId="0" applyBorder="1" applyFont="1" applyFill="1"/>
    <xf numFmtId="0" fontId="30" fillId="3" borderId="7" xfId="0" applyBorder="1" applyFont="1" applyFill="1"/>
    <xf numFmtId="0" fontId="30" fillId="3" borderId="0" xfId="0" applyBorder="1" applyFont="1" applyFill="1"/>
    <xf numFmtId="0" fontId="29" fillId="2" borderId="14" xfId="0" applyAlignment="1" applyBorder="1" applyFont="1" applyFill="1">
      <alignment horizontal="center" vertical="center" wrapText="1"/>
    </xf>
    <xf numFmtId="0" fontId="24" fillId="3" borderId="0" xfId="0" applyAlignment="1" applyFont="1" applyFill="1"/>
    <xf numFmtId="0" fontId="25" fillId="3" borderId="0" xfId="0" applyAlignment="1" applyFont="1" applyFill="1">
      <alignment wrapText="1"/>
    </xf>
    <xf numFmtId="0" fontId="24" fillId="3" borderId="0" xfId="0" applyAlignment="1" applyFont="1" applyFill="1">
      <alignment wrapText="1"/>
    </xf>
    <xf numFmtId="0" fontId="14" fillId="3" borderId="0" xfId="0" applyAlignment="1" applyFont="1" applyFill="1"/>
    <xf numFmtId="0" fontId="24" fillId="3" borderId="0" xfId="0" applyAlignment="1" applyFont="1" applyFill="1">
      <alignment horizontal="right" wrapText="1"/>
    </xf>
    <xf numFmtId="0" fontId="24" fillId="3" borderId="0" xfId="0" applyAlignment="1" applyFont="1" applyFill="1">
      <alignment horizontal="left" wrapText="1"/>
    </xf>
  </cellXfs>
  <cellStyles count="3">
    <cellStyle name="Currency 2" xfId="2"/>
    <cellStyle name="Normal" xfId="0" builtinId="0"/>
    <cellStyle name="Normal 2" xfId="1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5.xml" /><Relationship Id="rId13" Type="http://schemas.openxmlformats.org/officeDocument/2006/relationships/styles" Target="styles.xml" /><Relationship Id="rId10" Type="http://schemas.openxmlformats.org/officeDocument/2006/relationships/worksheet" Target="worksheets/sheet10.xml" /><Relationship Id="rId6" Type="http://schemas.openxmlformats.org/officeDocument/2006/relationships/worksheet" Target="worksheets/sheet6.xml" /><Relationship Id="rId12" Type="http://schemas.openxmlformats.org/officeDocument/2006/relationships/theme" Target="theme/theme1.xml" /><Relationship Id="rId11" Type="http://schemas.openxmlformats.org/officeDocument/2006/relationships/worksheet" Target="worksheets/sheet11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8" Type="http://schemas.openxmlformats.org/officeDocument/2006/relationships/worksheet" Target="worksheets/sheet8.xml" /><Relationship Id="rId1" Type="http://schemas.openxmlformats.org/officeDocument/2006/relationships/worksheet" Target="worksheets/sheet1.xml" /><Relationship Id="rId3" Type="http://schemas.openxmlformats.org/officeDocument/2006/relationships/worksheet" Target="worksheets/sheet3.xml" /><Relationship Id="rId9" Type="http://schemas.openxmlformats.org/officeDocument/2006/relationships/worksheet" Target="worksheets/sheet9.xml" /><Relationship Id="rId4" Type="http://schemas.openxmlformats.org/officeDocument/2006/relationships/worksheet" Target="worksheets/sheet4.xml" /><Relationship Id="rId14" Type="http://schemas.openxmlformats.org/officeDocument/2006/relationships/sharedStrings" Target="sharedString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Relationship Id="rId2" Type="http://schemas.openxmlformats.org/officeDocument/2006/relationships/image" Target="/xl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56834</xdr:colOff>
          <xdr:row>0</xdr:row>
          <xdr:rowOff>85725</xdr:rowOff>
        </xdr:from>
        <xdr:to>
          <xdr:col>2</xdr:col>
          <xdr:colOff>143191</xdr:colOff>
          <xdr:row>4</xdr:row>
          <xdr:rowOff>95250</xdr:rowOff>
        </xdr:to>
        <xdr:sp xmlns:xdr="http://schemas.openxmlformats.org/drawingml/2006/spreadsheetDrawing"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30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17409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740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0</xdr:row>
          <xdr:rowOff>123825</xdr:rowOff>
        </xdr:from>
        <xdr:to>
          <xdr:col>2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7657" name="Object 9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765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70</xdr:row>
          <xdr:rowOff>123825</xdr:rowOff>
        </xdr:from>
        <xdr:to>
          <xdr:col>2</xdr:col>
          <xdr:colOff>266551</xdr:colOff>
          <xdr:row>74</xdr:row>
          <xdr:rowOff>104775</xdr:rowOff>
        </xdr:to>
        <xdr:sp xmlns:xdr="http://schemas.openxmlformats.org/drawingml/2006/spreadsheetDrawing" macro="" textlink="">
          <xdr:nvSpPr>
            <xdr:cNvPr id="27661" name="Object 1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76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37728</xdr:colOff>
          <xdr:row>0</xdr:row>
          <xdr:rowOff>38100</xdr:rowOff>
        </xdr:from>
        <xdr:to>
          <xdr:col>2</xdr:col>
          <xdr:colOff>314102</xdr:colOff>
          <xdr:row>3</xdr:row>
          <xdr:rowOff>9525</xdr:rowOff>
        </xdr:to>
        <xdr:sp xmlns:xdr="http://schemas.openxmlformats.org/drawingml/2006/spreadsheetDrawing"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40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76646</xdr:colOff>
          <xdr:row>0</xdr:row>
          <xdr:rowOff>19050</xdr:rowOff>
        </xdr:from>
        <xdr:to>
          <xdr:col>0</xdr:col>
          <xdr:colOff>1590415</xdr:colOff>
          <xdr:row>2</xdr:row>
          <xdr:rowOff>57150</xdr:rowOff>
        </xdr:to>
        <xdr:sp xmlns:xdr="http://schemas.openxmlformats.org/drawingml/2006/spreadsheetDrawing" macro="" textlink="">
          <xdr:nvSpPr>
            <xdr:cNvPr id="30721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3072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28463</xdr:colOff>
          <xdr:row>0</xdr:row>
          <xdr:rowOff>123825</xdr:rowOff>
        </xdr:from>
        <xdr:to>
          <xdr:col>2</xdr:col>
          <xdr:colOff>142596</xdr:colOff>
          <xdr:row>4</xdr:row>
          <xdr:rowOff>104775</xdr:rowOff>
        </xdr:to>
        <xdr:sp xmlns:xdr="http://schemas.openxmlformats.org/drawingml/2006/spreadsheetDrawing" macro="" textlink="">
          <xdr:nvSpPr>
            <xdr:cNvPr id="1048" name="Object 24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4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28463</xdr:colOff>
          <xdr:row>70</xdr:row>
          <xdr:rowOff>123825</xdr:rowOff>
        </xdr:from>
        <xdr:to>
          <xdr:col>2</xdr:col>
          <xdr:colOff>142596</xdr:colOff>
          <xdr:row>74</xdr:row>
          <xdr:rowOff>104775</xdr:rowOff>
        </xdr:to>
        <xdr:sp xmlns:xdr="http://schemas.openxmlformats.org/drawingml/2006/spreadsheetDrawing" macro="" textlink="">
          <xdr:nvSpPr>
            <xdr:cNvPr id="1055" name="Object 3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05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85558</xdr:colOff>
          <xdr:row>4</xdr:row>
          <xdr:rowOff>104775</xdr:rowOff>
        </xdr:to>
        <xdr:sp xmlns:xdr="http://schemas.openxmlformats.org/drawingml/2006/spreadsheetDrawing" macro="" textlink="">
          <xdr:nvSpPr>
            <xdr:cNvPr id="19458" name="Object 2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945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70</xdr:row>
          <xdr:rowOff>123825</xdr:rowOff>
        </xdr:from>
        <xdr:to>
          <xdr:col>2</xdr:col>
          <xdr:colOff>85558</xdr:colOff>
          <xdr:row>74</xdr:row>
          <xdr:rowOff>104775</xdr:rowOff>
        </xdr:to>
        <xdr:sp xmlns:xdr="http://schemas.openxmlformats.org/drawingml/2006/spreadsheetDrawing" macro="" textlink="">
          <xdr:nvSpPr>
            <xdr:cNvPr id="19465" name="Object 9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946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0</xdr:row>
          <xdr:rowOff>123825</xdr:rowOff>
        </xdr:from>
        <xdr:to>
          <xdr:col>2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4577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457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70</xdr:row>
          <xdr:rowOff>123825</xdr:rowOff>
        </xdr:from>
        <xdr:to>
          <xdr:col>2</xdr:col>
          <xdr:colOff>266551</xdr:colOff>
          <xdr:row>74</xdr:row>
          <xdr:rowOff>104775</xdr:rowOff>
        </xdr:to>
        <xdr:sp xmlns:xdr="http://schemas.openxmlformats.org/drawingml/2006/spreadsheetDrawing" macro="" textlink="">
          <xdr:nvSpPr>
            <xdr:cNvPr id="24581" name="Object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458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0</xdr:row>
          <xdr:rowOff>123825</xdr:rowOff>
        </xdr:from>
        <xdr:to>
          <xdr:col>2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5601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56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70</xdr:row>
          <xdr:rowOff>123825</xdr:rowOff>
        </xdr:from>
        <xdr:to>
          <xdr:col>2</xdr:col>
          <xdr:colOff>266551</xdr:colOff>
          <xdr:row>74</xdr:row>
          <xdr:rowOff>104775</xdr:rowOff>
        </xdr:to>
        <xdr:sp xmlns:xdr="http://schemas.openxmlformats.org/drawingml/2006/spreadsheetDrawing" macro="" textlink="">
          <xdr:nvSpPr>
            <xdr:cNvPr id="25605" name="Object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560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0</xdr:row>
          <xdr:rowOff>123825</xdr:rowOff>
        </xdr:from>
        <xdr:to>
          <xdr:col>2</xdr:col>
          <xdr:colOff>85725</xdr:colOff>
          <xdr:row>4</xdr:row>
          <xdr:rowOff>104775</xdr:rowOff>
        </xdr:to>
        <xdr:sp xmlns:xdr="http://schemas.openxmlformats.org/drawingml/2006/spreadsheetDrawing" macro="" textlink="">
          <xdr:nvSpPr>
            <xdr:cNvPr id="18433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843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209680</xdr:colOff>
          <xdr:row>70</xdr:row>
          <xdr:rowOff>123825</xdr:rowOff>
        </xdr:from>
        <xdr:to>
          <xdr:col>2</xdr:col>
          <xdr:colOff>85725</xdr:colOff>
          <xdr:row>74</xdr:row>
          <xdr:rowOff>104775</xdr:rowOff>
        </xdr:to>
        <xdr:sp xmlns:xdr="http://schemas.openxmlformats.org/drawingml/2006/spreadsheetDrawing" macro="" textlink="">
          <xdr:nvSpPr>
            <xdr:cNvPr id="18440" name="Object 8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1844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0</xdr:row>
          <xdr:rowOff>123825</xdr:rowOff>
        </xdr:from>
        <xdr:to>
          <xdr:col>2</xdr:col>
          <xdr:colOff>266551</xdr:colOff>
          <xdr:row>4</xdr:row>
          <xdr:rowOff>104775</xdr:rowOff>
        </xdr:to>
        <xdr:sp xmlns:xdr="http://schemas.openxmlformats.org/drawingml/2006/spreadsheetDrawing" macro="" textlink="">
          <xdr:nvSpPr>
            <xdr:cNvPr id="26625" name="Object 1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66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152753</xdr:colOff>
          <xdr:row>70</xdr:row>
          <xdr:rowOff>123825</xdr:rowOff>
        </xdr:from>
        <xdr:to>
          <xdr:col>2</xdr:col>
          <xdr:colOff>266551</xdr:colOff>
          <xdr:row>74</xdr:row>
          <xdr:rowOff>104775</xdr:rowOff>
        </xdr:to>
        <xdr:sp xmlns:xdr="http://schemas.openxmlformats.org/drawingml/2006/spreadsheetDrawing" macro="" textlink="">
          <xdr:nvSpPr>
            <xdr:cNvPr id="26629" name="Object 5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66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.bin" /></Relationships>
</file>

<file path=xl/worksheets/_rels/sheet10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0.vml" /><Relationship Id="rId2" Type="http://schemas.openxmlformats.org/officeDocument/2006/relationships/drawing" Target="/xl/drawings/drawing10.xml" /><Relationship Id="rId1" Type="http://schemas.openxmlformats.org/officeDocument/2006/relationships/printerSettings" Target="../printerSettings/printerSettings10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6.bin" /></Relationships>
</file>

<file path=xl/worksheets/_rels/sheet1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1.vml" /><Relationship Id="rId2" Type="http://schemas.openxmlformats.org/officeDocument/2006/relationships/drawing" Target="/xl/drawings/drawing11.xml" /><Relationship Id="rId1" Type="http://schemas.openxmlformats.org/officeDocument/2006/relationships/printerSettings" Target="../printerSettings/printerSettings11.bin" /><Relationship Id="rId6" Type="http://schemas.openxmlformats.org/officeDocument/2006/relationships/oleObject" Target="/xl/embeddings/oleObject18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7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2.vml" /><Relationship Id="rId2" Type="http://schemas.openxmlformats.org/officeDocument/2006/relationships/drawing" Target="/xl/drawings/drawing2.xml" /><Relationship Id="rId1" Type="http://schemas.openxmlformats.org/officeDocument/2006/relationships/printerSettings" Target="../printerSettings/printerSettings2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3.vml" /><Relationship Id="rId2" Type="http://schemas.openxmlformats.org/officeDocument/2006/relationships/drawing" Target="/xl/drawings/drawing3.xml" /><Relationship Id="rId1" Type="http://schemas.openxmlformats.org/officeDocument/2006/relationships/printerSettings" Target="../printerSettings/printerSettings3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3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4.vml" /><Relationship Id="rId2" Type="http://schemas.openxmlformats.org/officeDocument/2006/relationships/drawing" Target="/xl/drawings/drawing4.xml" /><Relationship Id="rId1" Type="http://schemas.openxmlformats.org/officeDocument/2006/relationships/printerSettings" Target="../printerSettings/printerSettings4.bin" /><Relationship Id="rId6" Type="http://schemas.openxmlformats.org/officeDocument/2006/relationships/oleObject" Target="/xl/embeddings/oleObject5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4.bin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5.vml" /><Relationship Id="rId2" Type="http://schemas.openxmlformats.org/officeDocument/2006/relationships/drawing" Target="/xl/drawings/drawing5.xml" /><Relationship Id="rId1" Type="http://schemas.openxmlformats.org/officeDocument/2006/relationships/printerSettings" Target="../printerSettings/printerSettings5.bin" /><Relationship Id="rId6" Type="http://schemas.openxmlformats.org/officeDocument/2006/relationships/oleObject" Target="/xl/embeddings/oleObject7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6.bin" /></Relationships>
</file>

<file path=xl/worksheets/_rels/sheet6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6.vml" /><Relationship Id="rId2" Type="http://schemas.openxmlformats.org/officeDocument/2006/relationships/drawing" Target="/xl/drawings/drawing6.xml" /><Relationship Id="rId1" Type="http://schemas.openxmlformats.org/officeDocument/2006/relationships/printerSettings" Target="../printerSettings/printerSettings6.bin" /><Relationship Id="rId6" Type="http://schemas.openxmlformats.org/officeDocument/2006/relationships/oleObject" Target="/xl/embeddings/oleObject9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8.bin" /></Relationships>
</file>

<file path=xl/worksheets/_rels/sheet7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7.vml" /><Relationship Id="rId2" Type="http://schemas.openxmlformats.org/officeDocument/2006/relationships/drawing" Target="/xl/drawings/drawing7.xml" /><Relationship Id="rId1" Type="http://schemas.openxmlformats.org/officeDocument/2006/relationships/printerSettings" Target="../printerSettings/printerSettings7.bin" /><Relationship Id="rId6" Type="http://schemas.openxmlformats.org/officeDocument/2006/relationships/oleObject" Target="/xl/embeddings/oleObject11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0.bin" /></Relationships>
</file>

<file path=xl/worksheets/_rels/sheet8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8.vml" /><Relationship Id="rId2" Type="http://schemas.openxmlformats.org/officeDocument/2006/relationships/drawing" Target="/xl/drawings/drawing8.xml" /><Relationship Id="rId1" Type="http://schemas.openxmlformats.org/officeDocument/2006/relationships/printerSettings" Target="../printerSettings/printerSettings8.bin" /><Relationship Id="rId6" Type="http://schemas.openxmlformats.org/officeDocument/2006/relationships/oleObject" Target="/xl/embeddings/oleObject13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2.bin" /></Relationships>
</file>

<file path=xl/worksheets/_rels/sheet9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9.vml" /><Relationship Id="rId2" Type="http://schemas.openxmlformats.org/officeDocument/2006/relationships/drawing" Target="/xl/drawings/drawing9.xml" /><Relationship Id="rId1" Type="http://schemas.openxmlformats.org/officeDocument/2006/relationships/printerSettings" Target="../printerSettings/printerSettings9.bin" /><Relationship Id="rId6" Type="http://schemas.openxmlformats.org/officeDocument/2006/relationships/oleObject" Target="/xl/embeddings/oleObject15.bin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R213"/>
  <sheetViews>
    <sheetView topLeftCell="A125" view="normal" workbookViewId="0">
      <selection pane="topLeft" activeCell="C134" sqref="C134:C135"/>
    </sheetView>
  </sheetViews>
  <sheetFormatPr defaultRowHeight="15"/>
  <cols>
    <col min="1" max="1" width="11.75390625" customWidth="1"/>
    <col min="2" max="9" width="10.75390625" customWidth="1"/>
  </cols>
  <sheetData>
    <row r="1" spans="1:44" ht="11.1" customHeight="1">
      <c r="A1" s="257"/>
      <c r="B1" s="200"/>
      <c r="C1" s="200"/>
      <c r="D1" s="200"/>
      <c r="E1" s="200"/>
      <c r="F1" s="200"/>
      <c r="G1" s="200"/>
      <c r="H1" s="201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1.1" customHeight="1">
      <c r="A2" s="170"/>
      <c r="B2" s="258"/>
      <c r="C2" s="258"/>
      <c r="D2" s="371" t="s">
        <v>54</v>
      </c>
      <c r="E2" s="371"/>
      <c r="F2" s="371"/>
      <c r="G2" s="371"/>
      <c r="H2" s="372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1.1" customHeight="1">
      <c r="A3" s="170"/>
      <c r="B3" s="258"/>
      <c r="C3" s="258"/>
      <c r="D3" s="371"/>
      <c r="E3" s="371"/>
      <c r="F3" s="371"/>
      <c r="G3" s="371"/>
      <c r="H3" s="372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1.1" customHeight="1">
      <c r="A4" s="170"/>
      <c r="B4" s="258"/>
      <c r="C4" s="258"/>
      <c r="D4" s="371"/>
      <c r="E4" s="371"/>
      <c r="F4" s="371"/>
      <c r="G4" s="371"/>
      <c r="H4" s="372"/>
      <c r="I4" s="1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0.5" customHeight="1" thickBot="1">
      <c r="A5" s="171"/>
      <c r="B5" s="225"/>
      <c r="C5" s="225"/>
      <c r="D5" s="225"/>
      <c r="E5" s="225"/>
      <c r="F5" s="225"/>
      <c r="G5" s="225"/>
      <c r="H5" s="226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8.25" customHeight="1" thickBot="1">
      <c r="A6" s="8"/>
      <c r="B6" s="8"/>
      <c r="C6" s="8"/>
      <c r="D6" s="8"/>
      <c r="E6" s="8"/>
      <c r="F6" s="8"/>
      <c r="G6" s="8"/>
      <c r="H6" s="8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3.5" customHeight="1" hidden="1" thickBot="1">
      <c r="A7" s="367" t="s">
        <v>153</v>
      </c>
      <c r="B7" s="368"/>
      <c r="C7" s="368"/>
      <c r="D7" s="368"/>
      <c r="E7" s="200"/>
      <c r="F7" s="200"/>
      <c r="G7" s="200"/>
      <c r="H7" s="201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3.5" customHeight="1" hidden="1" thickBot="1">
      <c r="A8" s="369"/>
      <c r="B8" s="370"/>
      <c r="C8" s="370"/>
      <c r="D8" s="370"/>
      <c r="E8" s="225"/>
      <c r="F8" s="225"/>
      <c r="G8" s="225"/>
      <c r="H8" s="226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3.5" customHeight="1" hidden="1" thickBot="1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3.5" customHeight="1" hidden="1" thickBot="1">
      <c r="A10" s="227" t="s">
        <v>56</v>
      </c>
      <c r="B10" s="250"/>
      <c r="C10" s="250"/>
      <c r="D10" s="250"/>
      <c r="E10" s="250"/>
      <c r="F10" s="250"/>
      <c r="G10" s="250"/>
      <c r="H10" s="201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8.25" customHeight="1" hidden="1" thickBot="1">
      <c r="A11" s="228"/>
      <c r="B11" s="16"/>
      <c r="C11" s="16"/>
      <c r="D11" s="16"/>
      <c r="E11" s="16"/>
      <c r="F11" s="16"/>
      <c r="G11" s="16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3.5" customHeight="1" hidden="1" thickBot="1">
      <c r="A12" s="204"/>
      <c r="B12" s="16"/>
      <c r="C12" s="16"/>
      <c r="D12" s="251"/>
      <c r="E12" s="251"/>
      <c r="F12" s="251"/>
      <c r="G12" s="16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3.5" customHeight="1" hidden="1" thickBot="1">
      <c r="A13" s="241"/>
      <c r="B13" s="242"/>
      <c r="C13" s="253"/>
      <c r="D13" s="253"/>
      <c r="E13" s="253"/>
      <c r="F13" s="253"/>
      <c r="G13" s="251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3.5" customHeight="1" hidden="1" thickBot="1">
      <c r="A14" s="239"/>
      <c r="B14" s="240"/>
      <c r="C14" s="252"/>
      <c r="D14" s="252"/>
      <c r="E14" s="252"/>
      <c r="F14" s="252"/>
      <c r="G14" s="16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3.5" customHeight="1" hidden="1" thickBot="1">
      <c r="A15" s="282"/>
      <c r="B15" s="283"/>
      <c r="C15" s="284"/>
      <c r="D15" s="284"/>
      <c r="E15" s="284"/>
      <c r="F15" s="284"/>
      <c r="G15" s="16"/>
      <c r="H15" s="20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3.5" customHeight="1" hidden="1" thickBot="1">
      <c r="A16" s="243"/>
      <c r="B16" s="244"/>
      <c r="C16" s="254"/>
      <c r="D16" s="254"/>
      <c r="E16" s="254"/>
      <c r="F16" s="254"/>
      <c r="G16" s="16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4.1" customHeight="1" hidden="1" thickBot="1">
      <c r="A17" s="245"/>
      <c r="B17" s="246"/>
      <c r="C17" s="255"/>
      <c r="D17" s="255"/>
      <c r="E17" s="255"/>
      <c r="F17" s="255"/>
      <c r="G17" s="16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4.1" customHeight="1" hidden="1" thickBot="1">
      <c r="A18" s="228"/>
      <c r="B18" s="16"/>
      <c r="C18" s="16"/>
      <c r="D18" s="256"/>
      <c r="E18" s="256"/>
      <c r="F18" s="256"/>
      <c r="G18" s="16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3.5" customHeight="1" hidden="1" thickBot="1">
      <c r="A19" s="230"/>
      <c r="B19" s="231"/>
      <c r="C19" s="231"/>
      <c r="D19" s="231"/>
      <c r="E19" s="231"/>
      <c r="F19" s="231"/>
      <c r="G19" s="198"/>
      <c r="H19" s="19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4.1" customHeight="1" hidden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4.1" customHeight="1" hidden="1" thickBot="1">
      <c r="A21" s="227" t="s">
        <v>78</v>
      </c>
      <c r="B21" s="247"/>
      <c r="C21" s="247"/>
      <c r="D21" s="200"/>
      <c r="E21" s="180"/>
      <c r="F21" s="185" t="s">
        <v>79</v>
      </c>
      <c r="G21" s="200"/>
      <c r="H21" s="20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4.1" customHeight="1" hidden="1" thickBot="1">
      <c r="A22" s="248" t="s">
        <v>58</v>
      </c>
      <c r="B22" s="194">
        <v>60</v>
      </c>
      <c r="C22" s="13" t="s">
        <v>7</v>
      </c>
      <c r="D22" s="249">
        <v>1.15</v>
      </c>
      <c r="E22" s="16"/>
      <c r="F22" s="13" t="s">
        <v>58</v>
      </c>
      <c r="G22" s="194"/>
      <c r="H22" s="196" t="s">
        <v>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3.5" customHeight="1" hidden="1" thickBot="1">
      <c r="A23" s="248" t="s">
        <v>59</v>
      </c>
      <c r="B23" s="194">
        <v>75</v>
      </c>
      <c r="C23" s="13" t="s">
        <v>7</v>
      </c>
      <c r="D23" s="16" t="s">
        <v>69</v>
      </c>
      <c r="E23" s="16"/>
      <c r="F23" s="13" t="s">
        <v>59</v>
      </c>
      <c r="G23" s="194"/>
      <c r="H23" s="196" t="s">
        <v>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4.1" customHeight="1" hidden="1" thickBot="1">
      <c r="A24" s="248" t="s">
        <v>60</v>
      </c>
      <c r="B24" s="194">
        <v>88</v>
      </c>
      <c r="C24" s="13" t="s">
        <v>7</v>
      </c>
      <c r="D24" s="16"/>
      <c r="E24" s="16"/>
      <c r="F24" s="13" t="s">
        <v>60</v>
      </c>
      <c r="G24" s="194"/>
      <c r="H24" s="196" t="s">
        <v>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4.1" customHeight="1" hidden="1" thickBot="1">
      <c r="A25" s="248" t="s">
        <v>61</v>
      </c>
      <c r="B25" s="194">
        <v>120</v>
      </c>
      <c r="C25" s="13" t="s">
        <v>7</v>
      </c>
      <c r="D25" s="16"/>
      <c r="E25" s="16"/>
      <c r="F25" s="13" t="s">
        <v>61</v>
      </c>
      <c r="G25" s="194"/>
      <c r="H25" s="196" t="s">
        <v>7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3.5" customHeight="1" hidden="1" thickBot="1">
      <c r="A26" s="248" t="s">
        <v>62</v>
      </c>
      <c r="B26" s="195">
        <v>140</v>
      </c>
      <c r="C26" s="13" t="s">
        <v>7</v>
      </c>
      <c r="D26" s="16"/>
      <c r="E26" s="16"/>
      <c r="F26" s="13" t="s">
        <v>62</v>
      </c>
      <c r="G26" s="194"/>
      <c r="H26" s="196" t="s">
        <v>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4.1" customHeight="1" hidden="1" thickBot="1">
      <c r="A27" s="197"/>
      <c r="B27" s="198"/>
      <c r="C27" s="198"/>
      <c r="D27" s="198"/>
      <c r="E27" s="198"/>
      <c r="F27" s="198"/>
      <c r="G27" s="198"/>
      <c r="H27" s="19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4.1" customHeight="1" hidden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4.1" customHeight="1" hidden="1" thickBot="1">
      <c r="A29" s="227" t="s">
        <v>85</v>
      </c>
      <c r="B29" s="235"/>
      <c r="C29" s="235"/>
      <c r="D29" s="235"/>
      <c r="E29" s="235"/>
      <c r="F29" s="235"/>
      <c r="G29" s="235"/>
      <c r="H29" s="2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3.5" customHeight="1" hidden="1" thickBot="1">
      <c r="A30" s="228" t="s">
        <v>57</v>
      </c>
      <c r="B30" s="16"/>
      <c r="C30" s="16"/>
      <c r="D30" s="16"/>
      <c r="E30" s="16" t="s">
        <v>67</v>
      </c>
      <c r="F30" s="16"/>
      <c r="G30" s="16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4.1" customHeight="1" hidden="1" thickBot="1">
      <c r="A31" s="204"/>
      <c r="B31" s="22"/>
      <c r="C31" s="237" t="s">
        <v>63</v>
      </c>
      <c r="D31" s="237" t="s">
        <v>68</v>
      </c>
      <c r="E31" s="237" t="s">
        <v>64</v>
      </c>
      <c r="F31" s="237" t="s">
        <v>65</v>
      </c>
      <c r="G31" s="237" t="s">
        <v>66</v>
      </c>
      <c r="H31" s="23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4.1" customHeight="1" hidden="1" thickBot="1">
      <c r="A32" s="241">
        <f>A13</f>
        <v>0</v>
      </c>
      <c r="B32" s="242"/>
      <c r="C32" s="281"/>
      <c r="D32" s="281"/>
      <c r="E32" s="281"/>
      <c r="F32" s="281"/>
      <c r="G32" s="281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3.5" customHeight="1" hidden="1" thickBot="1">
      <c r="A33" s="239">
        <f>A14</f>
        <v>0</v>
      </c>
      <c r="B33" s="240"/>
      <c r="C33" s="285"/>
      <c r="D33" s="285"/>
      <c r="E33" s="285"/>
      <c r="F33" s="285"/>
      <c r="G33" s="285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4.1" customHeight="1" hidden="1" thickBot="1">
      <c r="A34" s="282">
        <f>A15</f>
        <v>0</v>
      </c>
      <c r="B34" s="283"/>
      <c r="C34" s="286"/>
      <c r="D34" s="286"/>
      <c r="E34" s="286"/>
      <c r="F34" s="286"/>
      <c r="G34" s="286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3.5" customHeight="1" hidden="1" thickBot="1">
      <c r="A35" s="243">
        <f>A16</f>
        <v>0</v>
      </c>
      <c r="B35" s="244"/>
      <c r="C35" s="278"/>
      <c r="D35" s="278"/>
      <c r="E35" s="278"/>
      <c r="F35" s="278"/>
      <c r="G35" s="27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3.5" customHeight="1" hidden="1" thickBot="1">
      <c r="A36" s="245">
        <f>A17</f>
        <v>0</v>
      </c>
      <c r="B36" s="246"/>
      <c r="C36" s="279"/>
      <c r="D36" s="279"/>
      <c r="E36" s="279"/>
      <c r="F36" s="279"/>
      <c r="G36" s="279"/>
      <c r="H36" s="20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3.5" customHeight="1" hidden="1" thickBot="1">
      <c r="A37" s="197"/>
      <c r="B37" s="198"/>
      <c r="C37" s="198"/>
      <c r="D37" s="198"/>
      <c r="E37" s="198"/>
      <c r="F37" s="198"/>
      <c r="G37" s="198"/>
      <c r="H37" s="19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3.75" customHeight="1" hidden="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3.5" customHeight="1" hidden="1" thickBot="1">
      <c r="A39" s="184" t="s">
        <v>88</v>
      </c>
      <c r="B39" s="185"/>
      <c r="C39" s="185"/>
      <c r="D39" s="185"/>
      <c r="E39" s="185"/>
      <c r="F39" s="185"/>
      <c r="G39" s="185"/>
      <c r="H39" s="18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3.5" customHeight="1" hidden="1" thickBot="1">
      <c r="A40" s="187" t="s">
        <v>31</v>
      </c>
      <c r="B40" s="188"/>
      <c r="C40" s="188"/>
      <c r="D40" s="188"/>
      <c r="E40" s="189"/>
      <c r="F40" s="13" t="s">
        <v>70</v>
      </c>
      <c r="G40" s="188"/>
      <c r="H40" s="19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3.5" customHeight="1" hidden="1" thickBot="1">
      <c r="A41" s="187" t="s">
        <v>33</v>
      </c>
      <c r="B41" s="19"/>
      <c r="C41" s="19"/>
      <c r="D41" s="19"/>
      <c r="E41" s="191">
        <v>0.08</v>
      </c>
      <c r="F41" s="13" t="s">
        <v>71</v>
      </c>
      <c r="G41" s="19"/>
      <c r="H41" s="19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3.5" customHeight="1" hidden="1" thickBot="1">
      <c r="A42" s="187" t="s">
        <v>35</v>
      </c>
      <c r="B42" s="19"/>
      <c r="C42" s="19"/>
      <c r="D42" s="19"/>
      <c r="E42" s="191">
        <v>0.005</v>
      </c>
      <c r="F42" s="13" t="s">
        <v>36</v>
      </c>
      <c r="G42" s="19"/>
      <c r="H42" s="19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3.5" customHeight="1" hidden="1" thickBot="1">
      <c r="A43" s="187" t="s">
        <v>37</v>
      </c>
      <c r="B43" s="19"/>
      <c r="C43" s="19"/>
      <c r="D43" s="19"/>
      <c r="E43" s="191">
        <v>0.011</v>
      </c>
      <c r="F43" s="13" t="s">
        <v>71</v>
      </c>
      <c r="G43" s="19"/>
      <c r="H43" s="19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3.5" customHeight="1" hidden="1" thickBot="1">
      <c r="A44" s="187" t="s">
        <v>38</v>
      </c>
      <c r="B44" s="19"/>
      <c r="C44" s="19"/>
      <c r="D44" s="19"/>
      <c r="E44" s="191">
        <v>0.02</v>
      </c>
      <c r="F44" s="13" t="s">
        <v>72</v>
      </c>
      <c r="G44" s="19"/>
      <c r="H44" s="19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3.5" customHeight="1" hidden="1" thickBot="1">
      <c r="A45" s="187" t="s">
        <v>39</v>
      </c>
      <c r="B45" s="19"/>
      <c r="C45" s="193"/>
      <c r="D45" s="19"/>
      <c r="E45" s="191">
        <v>0.05</v>
      </c>
      <c r="F45" s="13" t="s">
        <v>71</v>
      </c>
      <c r="G45" s="19"/>
      <c r="H45" s="19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3.5" customHeight="1" hidden="1" thickBot="1">
      <c r="A46" s="187" t="s">
        <v>40</v>
      </c>
      <c r="B46" s="188"/>
      <c r="C46" s="188"/>
      <c r="D46" s="188"/>
      <c r="E46" s="233"/>
      <c r="F46" s="13" t="s">
        <v>73</v>
      </c>
      <c r="G46" s="188"/>
      <c r="H46" s="19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3.5" customHeight="1" hidden="1" thickBot="1">
      <c r="A47" s="187" t="s">
        <v>42</v>
      </c>
      <c r="B47" s="19"/>
      <c r="C47" s="191">
        <v>0.06</v>
      </c>
      <c r="D47" s="234">
        <v>12</v>
      </c>
      <c r="E47" s="13" t="s">
        <v>74</v>
      </c>
      <c r="F47" s="19"/>
      <c r="G47" s="195">
        <v>6</v>
      </c>
      <c r="H47" s="196" t="s">
        <v>120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3.5" customHeight="1" hidden="1" thickBot="1">
      <c r="A48" s="187" t="s">
        <v>44</v>
      </c>
      <c r="B48" s="19"/>
      <c r="C48" s="191">
        <v>0.01</v>
      </c>
      <c r="D48" s="13" t="s">
        <v>45</v>
      </c>
      <c r="E48" s="19"/>
      <c r="F48" s="19"/>
      <c r="G48" s="19"/>
      <c r="H48" s="19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3.5" customHeight="1" hidden="1" thickBot="1">
      <c r="A49" s="187" t="s">
        <v>46</v>
      </c>
      <c r="B49" s="19"/>
      <c r="C49" s="19"/>
      <c r="D49" s="191">
        <v>0.2</v>
      </c>
      <c r="E49" s="13" t="s">
        <v>47</v>
      </c>
      <c r="F49" s="19"/>
      <c r="G49" s="19"/>
      <c r="H49" s="19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3.5" customHeight="1" hidden="1" thickBot="1">
      <c r="A50" s="197"/>
      <c r="B50" s="198"/>
      <c r="C50" s="198"/>
      <c r="D50" s="198"/>
      <c r="E50" s="198"/>
      <c r="F50" s="198"/>
      <c r="G50" s="198"/>
      <c r="H50" s="199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3.5" customHeight="1" hidden="1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3.5" customHeight="1" hidden="1" thickBo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2" customHeight="1" hidden="1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3.5" customHeight="1" hidden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3.5" customHeight="1" hidden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2" customHeight="1" hidden="1">
      <c r="A56" s="367" t="s">
        <v>111</v>
      </c>
      <c r="B56" s="368"/>
      <c r="C56" s="368"/>
      <c r="D56" s="368"/>
      <c r="E56" s="368"/>
      <c r="F56" s="368"/>
      <c r="G56" s="200"/>
      <c r="H56" s="20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3.5" customHeight="1" hidden="1" thickBot="1">
      <c r="A57" s="369"/>
      <c r="B57" s="370"/>
      <c r="C57" s="370"/>
      <c r="D57" s="370"/>
      <c r="E57" s="370"/>
      <c r="F57" s="370"/>
      <c r="G57" s="225"/>
      <c r="H57" s="22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9:44" ht="13.5" customHeight="1" hidden="1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3.5" customHeight="1" hidden="1">
      <c r="A59" s="227" t="s">
        <v>114</v>
      </c>
      <c r="B59" s="180"/>
      <c r="C59" s="180"/>
      <c r="D59" s="180"/>
      <c r="E59" s="180"/>
      <c r="F59" s="180"/>
      <c r="G59" s="180"/>
      <c r="H59" s="18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3.5" customHeight="1" hidden="1">
      <c r="A60" s="228" t="s">
        <v>112</v>
      </c>
      <c r="B60" s="59" t="s">
        <v>119</v>
      </c>
      <c r="C60" s="60"/>
      <c r="D60" s="61"/>
      <c r="E60" s="22"/>
      <c r="F60" s="22"/>
      <c r="G60" s="22"/>
      <c r="H60" s="22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3.5" customHeight="1" hidden="1">
      <c r="A61" s="228" t="s">
        <v>113</v>
      </c>
      <c r="B61" s="22"/>
      <c r="C61" s="52">
        <v>100</v>
      </c>
      <c r="D61" s="51"/>
      <c r="E61" s="22"/>
      <c r="F61" s="22"/>
      <c r="G61" s="22"/>
      <c r="H61" s="22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3.5" customHeight="1" hidden="1">
      <c r="A62" s="204"/>
      <c r="B62" s="22"/>
      <c r="C62" s="54"/>
      <c r="D62" s="51"/>
      <c r="E62" s="22"/>
      <c r="F62" s="22"/>
      <c r="G62" s="22"/>
      <c r="H62" s="229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3.5" customHeight="1" hidden="1">
      <c r="A63" s="204"/>
      <c r="B63" s="22"/>
      <c r="C63" s="54"/>
      <c r="D63" s="51"/>
      <c r="E63" s="22"/>
      <c r="F63" s="22"/>
      <c r="G63" s="22"/>
      <c r="H63" s="22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3.5" customHeight="1" hidden="1">
      <c r="A64" s="204"/>
      <c r="B64" s="22"/>
      <c r="C64" s="54"/>
      <c r="D64" s="51"/>
      <c r="E64" s="22"/>
      <c r="F64" s="22"/>
      <c r="G64" s="22"/>
      <c r="H64" s="22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3.5" customHeight="1" hidden="1">
      <c r="A65" s="204"/>
      <c r="B65" s="22"/>
      <c r="C65" s="54"/>
      <c r="D65" s="51"/>
      <c r="E65" s="22"/>
      <c r="F65" s="22"/>
      <c r="G65" s="22"/>
      <c r="H65" s="22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3.5" customHeight="1" hidden="1" thickBot="1">
      <c r="A66" s="230"/>
      <c r="B66" s="231"/>
      <c r="C66" s="231"/>
      <c r="D66" s="231"/>
      <c r="E66" s="231"/>
      <c r="F66" s="231"/>
      <c r="G66" s="231"/>
      <c r="H66" s="23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9:44" ht="13.5" customHeight="1" hidden="1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4.1" customHeight="1" hidden="1">
      <c r="A68" s="227" t="s">
        <v>115</v>
      </c>
      <c r="B68" s="180"/>
      <c r="C68" s="180"/>
      <c r="D68" s="180"/>
      <c r="E68" s="180"/>
      <c r="F68" s="180"/>
      <c r="G68" s="180"/>
      <c r="H68" s="18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3.5" customHeight="1" hidden="1">
      <c r="A69" s="228" t="s">
        <v>112</v>
      </c>
      <c r="B69" s="59"/>
      <c r="C69" s="60"/>
      <c r="D69" s="61"/>
      <c r="E69" s="22"/>
      <c r="F69" s="22"/>
      <c r="G69" s="22"/>
      <c r="H69" s="22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4.1" customHeight="1" hidden="1">
      <c r="A70" s="228" t="s">
        <v>113</v>
      </c>
      <c r="B70" s="22"/>
      <c r="C70" s="53"/>
      <c r="D70" s="51" t="s">
        <v>58</v>
      </c>
      <c r="E70" s="22"/>
      <c r="F70" s="22"/>
      <c r="G70" s="22"/>
      <c r="H70" s="22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3.5" customHeight="1" hidden="1">
      <c r="A71" s="204"/>
      <c r="B71" s="22"/>
      <c r="C71" s="52"/>
      <c r="D71" s="51" t="s">
        <v>59</v>
      </c>
      <c r="E71" s="22"/>
      <c r="F71" s="22"/>
      <c r="G71" s="22"/>
      <c r="H71" s="22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4.1" customHeight="1" hidden="1">
      <c r="A72" s="204"/>
      <c r="B72" s="22"/>
      <c r="C72" s="52"/>
      <c r="D72" s="51" t="s">
        <v>60</v>
      </c>
      <c r="E72" s="22"/>
      <c r="F72" s="22"/>
      <c r="G72" s="22"/>
      <c r="H72" s="22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3.5" customHeight="1" hidden="1">
      <c r="A73" s="204"/>
      <c r="B73" s="22"/>
      <c r="C73" s="52"/>
      <c r="D73" s="51" t="s">
        <v>61</v>
      </c>
      <c r="E73" s="22"/>
      <c r="F73" s="22"/>
      <c r="G73" s="22"/>
      <c r="H73" s="22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4.1" customHeight="1" hidden="1">
      <c r="A74" s="204"/>
      <c r="B74" s="22"/>
      <c r="C74" s="52"/>
      <c r="D74" s="51" t="s">
        <v>62</v>
      </c>
      <c r="E74" s="22"/>
      <c r="F74" s="22"/>
      <c r="G74" s="22"/>
      <c r="H74" s="22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4.1" customHeight="1" hidden="1" thickBot="1">
      <c r="A75" s="230"/>
      <c r="B75" s="231"/>
      <c r="C75" s="231"/>
      <c r="D75" s="231"/>
      <c r="E75" s="231"/>
      <c r="F75" s="231"/>
      <c r="G75" s="231"/>
      <c r="H75" s="232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9:44" ht="14.1" customHeight="1" hidden="1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4.1" customHeight="1" hidden="1">
      <c r="A77" s="227" t="s">
        <v>116</v>
      </c>
      <c r="B77" s="180"/>
      <c r="C77" s="180"/>
      <c r="D77" s="180"/>
      <c r="E77" s="180"/>
      <c r="F77" s="180"/>
      <c r="G77" s="180"/>
      <c r="H77" s="18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3.5" customHeight="1" hidden="1">
      <c r="A78" s="228" t="s">
        <v>112</v>
      </c>
      <c r="B78" s="59"/>
      <c r="C78" s="60"/>
      <c r="D78" s="61"/>
      <c r="E78" s="22"/>
      <c r="F78" s="22"/>
      <c r="G78" s="22"/>
      <c r="H78" s="229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3.5" customHeight="1" hidden="1">
      <c r="A79" s="228" t="s">
        <v>113</v>
      </c>
      <c r="B79" s="22"/>
      <c r="C79" s="53"/>
      <c r="D79" s="51" t="s">
        <v>58</v>
      </c>
      <c r="E79" s="22"/>
      <c r="F79" s="22"/>
      <c r="G79" s="22"/>
      <c r="H79" s="22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3.5" customHeight="1" hidden="1">
      <c r="A80" s="204"/>
      <c r="B80" s="22"/>
      <c r="C80" s="52"/>
      <c r="D80" s="51" t="s">
        <v>59</v>
      </c>
      <c r="E80" s="22"/>
      <c r="F80" s="22"/>
      <c r="G80" s="22"/>
      <c r="H80" s="229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9.75" customHeight="1" hidden="1" thickBot="1">
      <c r="A81" s="204"/>
      <c r="B81" s="22"/>
      <c r="C81" s="52"/>
      <c r="D81" s="51" t="s">
        <v>60</v>
      </c>
      <c r="E81" s="22"/>
      <c r="F81" s="22"/>
      <c r="G81" s="22"/>
      <c r="H81" s="229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334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6.75" customHeight="1" hidden="1" thickBot="1">
      <c r="A82" s="204"/>
      <c r="B82" s="22"/>
      <c r="C82" s="52"/>
      <c r="D82" s="51" t="s">
        <v>61</v>
      </c>
      <c r="E82" s="22"/>
      <c r="F82" s="22"/>
      <c r="G82" s="22"/>
      <c r="H82" s="229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3.5" customHeight="1" hidden="1" thickBot="1">
      <c r="A83" s="204"/>
      <c r="B83" s="22"/>
      <c r="C83" s="52"/>
      <c r="D83" s="51" t="s">
        <v>62</v>
      </c>
      <c r="E83" s="22"/>
      <c r="F83" s="22"/>
      <c r="G83" s="22"/>
      <c r="H83" s="229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3.5" customHeight="1" hidden="1" thickBot="1">
      <c r="A84" s="230"/>
      <c r="B84" s="231"/>
      <c r="C84" s="231"/>
      <c r="D84" s="231"/>
      <c r="E84" s="231"/>
      <c r="F84" s="231"/>
      <c r="G84" s="231"/>
      <c r="H84" s="232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9:44" ht="13.5" customHeight="1" hidden="1" thickBot="1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4.1" customHeight="1" hidden="1" thickBot="1">
      <c r="A86" s="227" t="s">
        <v>117</v>
      </c>
      <c r="B86" s="180"/>
      <c r="C86" s="180"/>
      <c r="D86" s="180"/>
      <c r="E86" s="180"/>
      <c r="F86" s="180"/>
      <c r="G86" s="180"/>
      <c r="H86" s="18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3.5" customHeight="1" hidden="1" thickBot="1">
      <c r="A87" s="228" t="s">
        <v>112</v>
      </c>
      <c r="B87" s="59"/>
      <c r="C87" s="60"/>
      <c r="D87" s="61"/>
      <c r="E87" s="22"/>
      <c r="F87" s="22"/>
      <c r="G87" s="22"/>
      <c r="H87" s="22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3.5" customHeight="1" hidden="1" thickBot="1">
      <c r="A88" s="228" t="s">
        <v>113</v>
      </c>
      <c r="B88" s="22"/>
      <c r="C88" s="53"/>
      <c r="D88" s="51" t="s">
        <v>58</v>
      </c>
      <c r="E88" s="22"/>
      <c r="F88" s="22"/>
      <c r="G88" s="22"/>
      <c r="H88" s="229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3.5" customHeight="1" hidden="1" thickBot="1">
      <c r="A89" s="204"/>
      <c r="B89" s="22"/>
      <c r="C89" s="52"/>
      <c r="D89" s="51" t="s">
        <v>59</v>
      </c>
      <c r="E89" s="22"/>
      <c r="F89" s="22"/>
      <c r="G89" s="22"/>
      <c r="H89" s="22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4.1" customHeight="1" hidden="1" thickBot="1">
      <c r="A90" s="204"/>
      <c r="B90" s="22"/>
      <c r="C90" s="52"/>
      <c r="D90" s="51" t="s">
        <v>60</v>
      </c>
      <c r="E90" s="22"/>
      <c r="F90" s="22"/>
      <c r="G90" s="22"/>
      <c r="H90" s="22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3.5" customHeight="1" hidden="1" thickBot="1">
      <c r="A91" s="204"/>
      <c r="B91" s="22"/>
      <c r="C91" s="52"/>
      <c r="D91" s="51" t="s">
        <v>61</v>
      </c>
      <c r="E91" s="22"/>
      <c r="F91" s="22"/>
      <c r="G91" s="22"/>
      <c r="H91" s="22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3.5" customHeight="1" hidden="1" thickBot="1">
      <c r="A92" s="204"/>
      <c r="B92" s="22"/>
      <c r="C92" s="52"/>
      <c r="D92" s="51" t="s">
        <v>62</v>
      </c>
      <c r="E92" s="22"/>
      <c r="F92" s="22"/>
      <c r="G92" s="22"/>
      <c r="H92" s="22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3.5" customHeight="1" hidden="1" thickBot="1">
      <c r="A93" s="230"/>
      <c r="B93" s="231"/>
      <c r="C93" s="231"/>
      <c r="D93" s="231"/>
      <c r="E93" s="231"/>
      <c r="F93" s="231"/>
      <c r="G93" s="231"/>
      <c r="H93" s="232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9:44" ht="13.5" customHeight="1" hidden="1" thickBot="1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3.5" customHeight="1" hidden="1" thickBot="1">
      <c r="A95" s="227" t="s">
        <v>118</v>
      </c>
      <c r="B95" s="180"/>
      <c r="C95" s="180"/>
      <c r="D95" s="180"/>
      <c r="E95" s="180"/>
      <c r="F95" s="180"/>
      <c r="G95" s="180"/>
      <c r="H95" s="18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4.5" customHeight="1" hidden="1" thickBot="1">
      <c r="A96" s="228" t="s">
        <v>112</v>
      </c>
      <c r="B96" s="59"/>
      <c r="C96" s="60"/>
      <c r="D96" s="61"/>
      <c r="E96" s="22"/>
      <c r="F96" s="22"/>
      <c r="G96" s="22"/>
      <c r="H96" s="22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3.5" customHeight="1" hidden="1">
      <c r="A97" s="228" t="s">
        <v>113</v>
      </c>
      <c r="B97" s="22"/>
      <c r="C97" s="53"/>
      <c r="D97" s="51" t="s">
        <v>58</v>
      </c>
      <c r="E97" s="22"/>
      <c r="F97" s="22"/>
      <c r="G97" s="22"/>
      <c r="H97" s="22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3.5" customHeight="1" hidden="1">
      <c r="A98" s="204"/>
      <c r="B98" s="22"/>
      <c r="C98" s="52"/>
      <c r="D98" s="51" t="s">
        <v>59</v>
      </c>
      <c r="E98" s="22"/>
      <c r="F98" s="22"/>
      <c r="G98" s="22"/>
      <c r="H98" s="22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3.5" customHeight="1" hidden="1">
      <c r="A99" s="204"/>
      <c r="B99" s="22"/>
      <c r="C99" s="52"/>
      <c r="D99" s="51" t="s">
        <v>60</v>
      </c>
      <c r="E99" s="22"/>
      <c r="F99" s="22"/>
      <c r="G99" s="22"/>
      <c r="H99" s="22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3.5" customHeight="1" hidden="1">
      <c r="A100" s="204"/>
      <c r="B100" s="22"/>
      <c r="C100" s="52"/>
      <c r="D100" s="51" t="s">
        <v>61</v>
      </c>
      <c r="E100" s="22"/>
      <c r="F100" s="22"/>
      <c r="G100" s="22"/>
      <c r="H100" s="229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3.5" customHeight="1" hidden="1">
      <c r="A101" s="204"/>
      <c r="B101" s="22"/>
      <c r="C101" s="52"/>
      <c r="D101" s="51" t="s">
        <v>62</v>
      </c>
      <c r="E101" s="22"/>
      <c r="F101" s="22"/>
      <c r="G101" s="22"/>
      <c r="H101" s="22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8" ht="13.5" customHeight="1" hidden="1" thickBot="1">
      <c r="A102" s="230"/>
      <c r="B102" s="231"/>
      <c r="C102" s="231"/>
      <c r="D102" s="231"/>
      <c r="E102" s="231"/>
      <c r="F102" s="231"/>
      <c r="G102" s="231"/>
      <c r="H102" s="232"/>
    </row>
    <row r="103" spans="1:1" ht="13.5" customHeight="1" hidden="1">
      <c r="A103"/>
    </row>
    <row r="104" spans="1:1" ht="13.5" customHeight="1" hidden="1">
      <c r="A104"/>
    </row>
    <row r="105" spans="1:1" ht="13.5" customHeight="1" hidden="1">
      <c r="A105"/>
    </row>
    <row r="106" spans="1:1" ht="12" customHeight="1" hidden="1">
      <c r="A106"/>
    </row>
    <row r="107" spans="1:1" ht="12" customHeight="1" hidden="1">
      <c r="A107"/>
    </row>
    <row r="108" spans="1:1" ht="12" customHeight="1" hidden="1">
      <c r="A108"/>
    </row>
    <row r="109" spans="1:1" ht="0.75" customHeight="1" hidden="1" thickBot="1">
      <c r="A109"/>
    </row>
    <row r="110" spans="1:8" ht="12" customHeight="1">
      <c r="A110" s="367" t="s">
        <v>152</v>
      </c>
      <c r="B110" s="368"/>
      <c r="C110" s="368"/>
      <c r="D110" s="368"/>
      <c r="E110" s="200"/>
      <c r="F110" s="200"/>
      <c r="G110" s="200"/>
      <c r="H110" s="201"/>
    </row>
    <row r="111" spans="1:8" ht="12" customHeight="1" thickBot="1">
      <c r="A111" s="369"/>
      <c r="B111" s="370"/>
      <c r="C111" s="370"/>
      <c r="D111" s="370"/>
      <c r="E111" s="225"/>
      <c r="F111" s="225"/>
      <c r="G111" s="225"/>
      <c r="H111" s="226"/>
    </row>
    <row r="112" spans="1:8" ht="12" customHeight="1" thickBot="1">
      <c r="A112" s="8"/>
      <c r="B112" s="8"/>
      <c r="C112" s="8"/>
      <c r="D112" s="8"/>
      <c r="E112" s="8"/>
      <c r="F112" s="8"/>
      <c r="G112" s="8"/>
      <c r="H112" s="8"/>
    </row>
    <row r="113" spans="1:8" ht="12" customHeight="1">
      <c r="A113" s="211" t="s">
        <v>76</v>
      </c>
      <c r="B113" s="212"/>
      <c r="C113" s="212"/>
      <c r="D113" s="212"/>
      <c r="E113" s="213" t="s">
        <v>81</v>
      </c>
      <c r="F113" s="213"/>
      <c r="G113" s="200"/>
      <c r="H113" s="201"/>
    </row>
    <row r="114" spans="1:8" ht="12" customHeight="1">
      <c r="A114" s="204"/>
      <c r="B114" s="22"/>
      <c r="C114" s="214" t="s">
        <v>80</v>
      </c>
      <c r="D114" s="15" t="s">
        <v>77</v>
      </c>
      <c r="E114" s="15" t="s">
        <v>82</v>
      </c>
      <c r="F114" s="214" t="s">
        <v>83</v>
      </c>
      <c r="G114" s="16"/>
      <c r="H114" s="203"/>
    </row>
    <row r="115" spans="1:8" ht="12" customHeight="1">
      <c r="A115" s="205" t="s">
        <v>5</v>
      </c>
      <c r="B115" s="14" t="s">
        <v>6</v>
      </c>
      <c r="C115" s="215">
        <v>1000</v>
      </c>
      <c r="D115" s="216">
        <v>2</v>
      </c>
      <c r="E115" s="217">
        <v>1</v>
      </c>
      <c r="F115" s="218">
        <v>587</v>
      </c>
      <c r="G115" s="59" t="s">
        <v>123</v>
      </c>
      <c r="H115" s="219"/>
    </row>
    <row r="116" spans="1:8" ht="12" customHeight="1">
      <c r="A116" s="205" t="s">
        <v>9</v>
      </c>
      <c r="B116" s="14" t="s">
        <v>10</v>
      </c>
      <c r="C116" s="215">
        <v>2000</v>
      </c>
      <c r="D116" s="216">
        <v>2</v>
      </c>
      <c r="E116" s="217">
        <v>1.2</v>
      </c>
      <c r="F116" s="218">
        <v>1339</v>
      </c>
      <c r="G116" s="59" t="s">
        <v>124</v>
      </c>
      <c r="H116" s="219"/>
    </row>
    <row r="117" spans="1:8" ht="12" customHeight="1">
      <c r="A117" s="205" t="s">
        <v>11</v>
      </c>
      <c r="B117" s="14" t="s">
        <v>12</v>
      </c>
      <c r="C117" s="215">
        <v>3000</v>
      </c>
      <c r="D117" s="216">
        <v>3</v>
      </c>
      <c r="E117" s="217">
        <v>1</v>
      </c>
      <c r="F117" s="218">
        <v>1214</v>
      </c>
      <c r="G117" s="59" t="s">
        <v>125</v>
      </c>
      <c r="H117" s="219"/>
    </row>
    <row r="118" spans="1:8" ht="12" customHeight="1">
      <c r="A118" s="220" t="s">
        <v>132</v>
      </c>
      <c r="B118" s="14" t="s">
        <v>162</v>
      </c>
      <c r="C118" s="215">
        <v>300</v>
      </c>
      <c r="D118" s="216">
        <v>1.5</v>
      </c>
      <c r="E118" s="217">
        <v>1</v>
      </c>
      <c r="F118" s="218">
        <v>823</v>
      </c>
      <c r="G118" s="59" t="s">
        <v>131</v>
      </c>
      <c r="H118" s="219"/>
    </row>
    <row r="119" spans="1:8" ht="12" customHeight="1">
      <c r="A119" s="220" t="s">
        <v>15</v>
      </c>
      <c r="B119" s="14" t="s">
        <v>16</v>
      </c>
      <c r="C119" s="215">
        <v>4000</v>
      </c>
      <c r="D119" s="216">
        <v>1.5</v>
      </c>
      <c r="E119" s="217">
        <v>1.2</v>
      </c>
      <c r="F119" s="218">
        <v>1283</v>
      </c>
      <c r="G119" s="59" t="s">
        <v>163</v>
      </c>
      <c r="H119" s="219"/>
    </row>
    <row r="120" spans="1:8" ht="12" customHeight="1">
      <c r="A120" s="208" t="s">
        <v>17</v>
      </c>
      <c r="B120" s="14" t="s">
        <v>18</v>
      </c>
      <c r="C120" s="221">
        <v>3000</v>
      </c>
      <c r="D120" s="216">
        <v>2</v>
      </c>
      <c r="E120" s="217">
        <v>1.2</v>
      </c>
      <c r="F120" s="218">
        <v>1865</v>
      </c>
      <c r="G120" s="59" t="s">
        <v>126</v>
      </c>
      <c r="H120" s="219"/>
    </row>
    <row r="121" spans="1:8" ht="12" customHeight="1">
      <c r="A121" s="208" t="s">
        <v>19</v>
      </c>
      <c r="B121" s="14" t="s">
        <v>20</v>
      </c>
      <c r="C121" s="222">
        <v>200</v>
      </c>
      <c r="D121" s="216">
        <v>1.5</v>
      </c>
      <c r="E121" s="217">
        <v>1</v>
      </c>
      <c r="F121" s="218">
        <v>1985</v>
      </c>
      <c r="G121" s="59" t="s">
        <v>127</v>
      </c>
      <c r="H121" s="219"/>
    </row>
    <row r="122" spans="1:8" ht="12" customHeight="1">
      <c r="A122" s="205" t="s">
        <v>21</v>
      </c>
      <c r="B122" s="14" t="s">
        <v>22</v>
      </c>
      <c r="C122" s="223">
        <v>2500</v>
      </c>
      <c r="D122" s="216">
        <v>3</v>
      </c>
      <c r="E122" s="217">
        <v>1</v>
      </c>
      <c r="F122" s="218">
        <v>903</v>
      </c>
      <c r="G122" s="59" t="s">
        <v>129</v>
      </c>
      <c r="H122" s="219"/>
    </row>
    <row r="123" spans="1:8" ht="12" customHeight="1">
      <c r="A123" s="205" t="s">
        <v>52</v>
      </c>
      <c r="B123" s="14"/>
      <c r="C123" s="223">
        <v>500</v>
      </c>
      <c r="D123" s="216">
        <v>2</v>
      </c>
      <c r="E123" s="217">
        <v>1</v>
      </c>
      <c r="F123" s="218">
        <v>504</v>
      </c>
      <c r="G123" s="59" t="s">
        <v>128</v>
      </c>
      <c r="H123" s="219"/>
    </row>
    <row r="124" spans="1:8" ht="12" customHeight="1">
      <c r="A124" s="205" t="s">
        <v>23</v>
      </c>
      <c r="B124" s="224" t="s">
        <v>157</v>
      </c>
      <c r="C124" s="223">
        <v>1000</v>
      </c>
      <c r="D124" s="216">
        <v>2</v>
      </c>
      <c r="E124" s="217">
        <v>1</v>
      </c>
      <c r="F124" s="218">
        <v>1196</v>
      </c>
      <c r="G124" s="59" t="s">
        <v>158</v>
      </c>
      <c r="H124" s="219"/>
    </row>
    <row r="125" spans="1:8" ht="12" customHeight="1">
      <c r="A125" s="205" t="s">
        <v>23</v>
      </c>
      <c r="B125" s="224" t="s">
        <v>156</v>
      </c>
      <c r="C125" s="223">
        <v>300</v>
      </c>
      <c r="D125" s="216">
        <v>2</v>
      </c>
      <c r="E125" s="217">
        <v>1</v>
      </c>
      <c r="F125" s="218">
        <v>1023</v>
      </c>
      <c r="G125" s="59" t="s">
        <v>159</v>
      </c>
      <c r="H125" s="219"/>
    </row>
    <row r="126" spans="1:8" ht="12" customHeight="1">
      <c r="A126" s="205" t="s">
        <v>23</v>
      </c>
      <c r="B126" s="224"/>
      <c r="C126" s="223"/>
      <c r="D126" s="216"/>
      <c r="E126" s="217"/>
      <c r="F126" s="218"/>
      <c r="G126" s="59"/>
      <c r="H126" s="219"/>
    </row>
    <row r="127" spans="1:8" ht="12" customHeight="1" thickBot="1">
      <c r="A127" s="197"/>
      <c r="B127" s="198"/>
      <c r="C127" s="198"/>
      <c r="D127" s="198"/>
      <c r="E127" s="198"/>
      <c r="F127" s="198"/>
      <c r="G127" s="198"/>
      <c r="H127" s="199"/>
    </row>
    <row r="128" ht="12" customHeight="1" thickBot="1"/>
    <row r="129" spans="1:8" ht="12" customHeight="1">
      <c r="A129" s="184" t="s">
        <v>86</v>
      </c>
      <c r="B129" s="200"/>
      <c r="C129" s="200"/>
      <c r="D129" s="200"/>
      <c r="E129" s="200"/>
      <c r="F129" s="200"/>
      <c r="G129" s="200"/>
      <c r="H129" s="201"/>
    </row>
    <row r="130" spans="1:8" ht="12" customHeight="1">
      <c r="A130" s="202"/>
      <c r="B130" s="20"/>
      <c r="C130" s="18" t="s">
        <v>84</v>
      </c>
      <c r="D130" s="13"/>
      <c r="E130" s="19"/>
      <c r="F130" s="13"/>
      <c r="G130" s="16"/>
      <c r="H130" s="203"/>
    </row>
    <row r="131" spans="1:8" ht="12" customHeight="1">
      <c r="A131" s="204"/>
      <c r="B131" s="22"/>
      <c r="C131" s="273" t="str">
        <f>A160</f>
        <v>Area Wide</v>
      </c>
      <c r="D131" s="237"/>
      <c r="E131" s="237"/>
      <c r="F131" s="237"/>
      <c r="G131" s="16"/>
      <c r="H131" s="203"/>
    </row>
    <row r="132" spans="1:8" ht="12" customHeight="1">
      <c r="A132" s="205" t="s">
        <v>5</v>
      </c>
      <c r="B132" s="21"/>
      <c r="C132" s="366">
        <v>500</v>
      </c>
      <c r="D132" s="15"/>
      <c r="E132" s="15"/>
      <c r="F132" s="15"/>
      <c r="G132" s="16"/>
      <c r="H132" s="203"/>
    </row>
    <row r="133" spans="1:8" ht="12" customHeight="1">
      <c r="A133" s="205" t="s">
        <v>9</v>
      </c>
      <c r="B133" s="21"/>
      <c r="C133" s="366">
        <v>1345</v>
      </c>
      <c r="D133" s="15"/>
      <c r="E133" s="15"/>
      <c r="F133" s="15"/>
      <c r="G133" s="16"/>
      <c r="H133" s="203"/>
    </row>
    <row r="134" spans="1:8" ht="12" customHeight="1">
      <c r="A134" s="205" t="s">
        <v>11</v>
      </c>
      <c r="B134" s="21"/>
      <c r="C134" s="366"/>
      <c r="D134" s="15"/>
      <c r="E134" s="15"/>
      <c r="F134" s="15"/>
      <c r="G134" s="16"/>
      <c r="H134" s="203"/>
    </row>
    <row r="135" spans="1:8" ht="12" customHeight="1">
      <c r="A135" s="205" t="s">
        <v>13</v>
      </c>
      <c r="B135" s="21"/>
      <c r="C135" s="366"/>
      <c r="D135" s="15"/>
      <c r="E135" s="15"/>
      <c r="F135" s="15"/>
      <c r="G135" s="16"/>
      <c r="H135" s="203"/>
    </row>
    <row r="136" spans="1:8" ht="12" customHeight="1">
      <c r="A136" s="205" t="s">
        <v>15</v>
      </c>
      <c r="B136" s="21"/>
      <c r="C136" s="366">
        <v>1000</v>
      </c>
      <c r="D136" s="15"/>
      <c r="E136" s="15"/>
      <c r="F136" s="15"/>
      <c r="G136" s="16"/>
      <c r="H136" s="203"/>
    </row>
    <row r="137" spans="1:8" ht="12" customHeight="1">
      <c r="A137" s="208" t="s">
        <v>17</v>
      </c>
      <c r="B137" s="21"/>
      <c r="C137" s="366">
        <v>2500</v>
      </c>
      <c r="D137" s="15"/>
      <c r="E137" s="15"/>
      <c r="F137" s="15"/>
      <c r="G137" s="16"/>
      <c r="H137" s="203"/>
    </row>
    <row r="138" spans="1:8" ht="12" customHeight="1">
      <c r="A138" s="208" t="s">
        <v>19</v>
      </c>
      <c r="B138" s="21"/>
      <c r="C138" s="366">
        <v>1000</v>
      </c>
      <c r="D138" s="15"/>
      <c r="E138" s="15"/>
      <c r="F138" s="15"/>
      <c r="G138" s="16"/>
      <c r="H138" s="203"/>
    </row>
    <row r="139" spans="1:8" ht="12" customHeight="1">
      <c r="A139" s="205" t="s">
        <v>21</v>
      </c>
      <c r="B139" s="21"/>
      <c r="C139" s="366">
        <v>1200</v>
      </c>
      <c r="D139" s="15"/>
      <c r="E139" s="15"/>
      <c r="F139" s="15"/>
      <c r="G139" s="16"/>
      <c r="H139" s="203"/>
    </row>
    <row r="140" spans="1:8" ht="12" customHeight="1">
      <c r="A140" s="209" t="s">
        <v>52</v>
      </c>
      <c r="B140" s="21"/>
      <c r="C140" s="366">
        <v>440</v>
      </c>
      <c r="D140" s="15"/>
      <c r="E140" s="15"/>
      <c r="F140" s="15"/>
      <c r="G140" s="16"/>
      <c r="H140" s="203"/>
    </row>
    <row r="141" spans="1:8" ht="12" customHeight="1">
      <c r="A141" s="209" t="s">
        <v>23</v>
      </c>
      <c r="B141" s="224" t="s">
        <v>157</v>
      </c>
      <c r="C141" s="366">
        <v>1200</v>
      </c>
      <c r="D141" s="15"/>
      <c r="E141" s="15"/>
      <c r="F141" s="15"/>
      <c r="G141" s="16"/>
      <c r="H141" s="203"/>
    </row>
    <row r="142" spans="1:8" ht="12" customHeight="1">
      <c r="A142" s="209" t="s">
        <v>23</v>
      </c>
      <c r="B142" s="224" t="s">
        <v>156</v>
      </c>
      <c r="C142" s="366">
        <v>500</v>
      </c>
      <c r="D142" s="15"/>
      <c r="E142" s="15"/>
      <c r="F142" s="15"/>
      <c r="G142" s="16"/>
      <c r="H142" s="203"/>
    </row>
    <row r="143" spans="1:8" ht="12" customHeight="1">
      <c r="A143" s="209" t="s">
        <v>23</v>
      </c>
      <c r="B143" s="210"/>
      <c r="C143" s="280"/>
      <c r="D143" s="15"/>
      <c r="E143" s="15"/>
      <c r="F143" s="15"/>
      <c r="G143" s="16"/>
      <c r="H143" s="203"/>
    </row>
    <row r="144" spans="1:8" ht="12" customHeight="1" thickBot="1">
      <c r="A144" s="197"/>
      <c r="B144" s="198"/>
      <c r="C144" s="198"/>
      <c r="D144" s="198"/>
      <c r="E144" s="198"/>
      <c r="F144" s="198"/>
      <c r="G144" s="198"/>
      <c r="H144" s="199"/>
    </row>
    <row r="145" ht="12.95" customHeight="1" thickBot="1"/>
    <row r="146" spans="1:8" ht="12.95" customHeight="1">
      <c r="A146" s="184" t="s">
        <v>87</v>
      </c>
      <c r="B146" s="185"/>
      <c r="C146" s="185"/>
      <c r="D146" s="185"/>
      <c r="E146" s="185"/>
      <c r="F146" s="185"/>
      <c r="G146" s="185"/>
      <c r="H146" s="186"/>
    </row>
    <row r="147" spans="1:8" ht="12.95" customHeight="1">
      <c r="A147" s="187" t="s">
        <v>31</v>
      </c>
      <c r="B147" s="188"/>
      <c r="C147" s="188"/>
      <c r="D147" s="188"/>
      <c r="E147" s="189"/>
      <c r="F147" s="13" t="s">
        <v>110</v>
      </c>
      <c r="G147" s="188"/>
      <c r="H147" s="190"/>
    </row>
    <row r="148" spans="1:8" ht="12.95" customHeight="1">
      <c r="A148" s="187" t="s">
        <v>33</v>
      </c>
      <c r="B148" s="19"/>
      <c r="C148" s="19"/>
      <c r="D148" s="19"/>
      <c r="E148" s="191">
        <v>0.08</v>
      </c>
      <c r="F148" s="13" t="s">
        <v>34</v>
      </c>
      <c r="G148" s="19"/>
      <c r="H148" s="192"/>
    </row>
    <row r="149" spans="1:8" ht="12.95" customHeight="1">
      <c r="A149" s="187" t="s">
        <v>35</v>
      </c>
      <c r="B149" s="19"/>
      <c r="C149" s="19"/>
      <c r="D149" s="19"/>
      <c r="E149" s="191">
        <v>0.005</v>
      </c>
      <c r="F149" s="13" t="s">
        <v>36</v>
      </c>
      <c r="G149" s="19"/>
      <c r="H149" s="192"/>
    </row>
    <row r="150" spans="1:8" ht="12.95" customHeight="1">
      <c r="A150" s="187" t="s">
        <v>37</v>
      </c>
      <c r="B150" s="19"/>
      <c r="C150" s="19"/>
      <c r="D150" s="19"/>
      <c r="E150" s="191">
        <v>0.006</v>
      </c>
      <c r="F150" s="13" t="s">
        <v>34</v>
      </c>
      <c r="G150" s="19"/>
      <c r="H150" s="192"/>
    </row>
    <row r="151" spans="1:8" ht="12.95" customHeight="1">
      <c r="A151" s="187" t="s">
        <v>38</v>
      </c>
      <c r="B151" s="19"/>
      <c r="C151" s="19"/>
      <c r="D151" s="19"/>
      <c r="E151" s="191">
        <v>0.01</v>
      </c>
      <c r="F151" s="13" t="s">
        <v>72</v>
      </c>
      <c r="G151" s="19"/>
      <c r="H151" s="192"/>
    </row>
    <row r="152" spans="1:8" ht="12.95" customHeight="1">
      <c r="A152" s="187" t="s">
        <v>39</v>
      </c>
      <c r="B152" s="19"/>
      <c r="C152" s="193"/>
      <c r="D152" s="19"/>
      <c r="E152" s="191">
        <v>0.05</v>
      </c>
      <c r="F152" s="13" t="s">
        <v>34</v>
      </c>
      <c r="G152" s="19"/>
      <c r="H152" s="192"/>
    </row>
    <row r="153" spans="1:8" ht="12.95" customHeight="1">
      <c r="A153" s="187" t="s">
        <v>40</v>
      </c>
      <c r="B153" s="188"/>
      <c r="C153" s="188"/>
      <c r="D153" s="188"/>
      <c r="E153" s="189"/>
      <c r="F153" s="13" t="s">
        <v>164</v>
      </c>
      <c r="G153" s="188"/>
      <c r="H153" s="190"/>
    </row>
    <row r="154" spans="1:8" ht="12.95" customHeight="1">
      <c r="A154" s="187" t="s">
        <v>42</v>
      </c>
      <c r="B154" s="19"/>
      <c r="C154" s="191">
        <v>0.06</v>
      </c>
      <c r="D154" s="194">
        <v>12</v>
      </c>
      <c r="E154" s="13" t="s">
        <v>74</v>
      </c>
      <c r="F154" s="19"/>
      <c r="G154" s="195">
        <v>3</v>
      </c>
      <c r="H154" s="196" t="s">
        <v>120</v>
      </c>
    </row>
    <row r="155" spans="1:8" ht="12.95" customHeight="1">
      <c r="A155" s="187" t="s">
        <v>44</v>
      </c>
      <c r="B155" s="19"/>
      <c r="C155" s="191">
        <v>0.01</v>
      </c>
      <c r="D155" s="13" t="s">
        <v>45</v>
      </c>
      <c r="E155" s="19"/>
      <c r="F155" s="19"/>
      <c r="G155" s="19"/>
      <c r="H155" s="192"/>
    </row>
    <row r="156" spans="1:8" ht="12.95" customHeight="1">
      <c r="A156" s="187" t="s">
        <v>46</v>
      </c>
      <c r="B156" s="19"/>
      <c r="C156" s="19"/>
      <c r="D156" s="191">
        <v>0.175</v>
      </c>
      <c r="E156" s="13" t="s">
        <v>47</v>
      </c>
      <c r="F156" s="19"/>
      <c r="G156" s="19"/>
      <c r="H156" s="192"/>
    </row>
    <row r="157" spans="1:8" ht="12.95" customHeight="1" thickBot="1">
      <c r="A157" s="197"/>
      <c r="B157" s="198"/>
      <c r="C157" s="198"/>
      <c r="D157" s="198"/>
      <c r="E157" s="198"/>
      <c r="F157" s="198"/>
      <c r="G157" s="198"/>
      <c r="H157" s="199"/>
    </row>
    <row r="158" ht="12.95" customHeight="1" thickBot="1"/>
    <row r="159" spans="1:8" ht="12.95" customHeight="1">
      <c r="A159" s="179" t="s">
        <v>84</v>
      </c>
      <c r="B159" s="180"/>
      <c r="C159" s="180"/>
      <c r="D159" s="180"/>
      <c r="E159" s="180"/>
      <c r="F159" s="180"/>
      <c r="G159" s="180"/>
      <c r="H159" s="181"/>
    </row>
    <row r="160" spans="1:8" ht="12.95" customHeight="1">
      <c r="A160" s="182" t="s">
        <v>188</v>
      </c>
      <c r="B160" s="178"/>
      <c r="C160" s="178"/>
      <c r="D160" s="178"/>
      <c r="E160" s="178"/>
      <c r="F160" s="178"/>
      <c r="G160" s="178"/>
      <c r="H160" s="183"/>
    </row>
    <row r="161" spans="1:8" ht="12.95" customHeight="1" thickBot="1">
      <c r="A161" s="361"/>
      <c r="B161" s="362"/>
      <c r="C161" s="362"/>
      <c r="D161" s="362"/>
      <c r="E161" s="362"/>
      <c r="F161" s="362"/>
      <c r="G161" s="362"/>
      <c r="H161" s="363"/>
    </row>
    <row r="162" spans="1:8" ht="12.95" customHeight="1">
      <c r="A162" s="337"/>
      <c r="B162" s="23"/>
      <c r="C162" s="23"/>
      <c r="D162" s="23"/>
      <c r="E162" s="23"/>
      <c r="F162" s="23"/>
      <c r="G162" s="23"/>
      <c r="H162" s="23"/>
    </row>
    <row r="163" spans="1:8" ht="12.95" customHeight="1">
      <c r="A163" s="337"/>
      <c r="B163" s="23"/>
      <c r="C163" s="23"/>
      <c r="D163" s="23"/>
      <c r="E163" s="23"/>
      <c r="F163" s="23"/>
      <c r="G163" s="23"/>
      <c r="H163" s="23"/>
    </row>
    <row r="164" ht="12.95" customHeight="1"/>
    <row r="165" ht="12.95" customHeight="1"/>
    <row r="166" ht="12.95" customHeight="1"/>
    <row r="167" ht="8.25" customHeight="1" thickBot="1"/>
    <row r="168" spans="1:1" ht="12.75" customHeight="1" hidden="1" thickBot="1">
      <c r="A168"/>
    </row>
    <row r="169" spans="5:5" ht="12.75" customHeight="1" hidden="1" thickBot="1">
      <c r="E169" s="301"/>
    </row>
    <row r="170" spans="1:1" ht="12.75" customHeight="1" hidden="1" thickBot="1">
      <c r="A170"/>
    </row>
    <row r="171" spans="1:8" ht="12.75" customHeight="1" hidden="1" thickBot="1">
      <c r="A171" s="299"/>
      <c r="B171" s="299"/>
      <c r="C171" s="299"/>
      <c r="D171" s="299"/>
      <c r="E171" s="299"/>
      <c r="F171" s="299"/>
      <c r="G171" s="299"/>
      <c r="H171" s="299"/>
    </row>
    <row r="172" spans="1:8" ht="12.75" customHeight="1" hidden="1" thickBot="1">
      <c r="A172" s="300" t="s">
        <v>175</v>
      </c>
      <c r="B172" s="299"/>
      <c r="C172" s="299"/>
      <c r="D172" s="299"/>
      <c r="E172" s="299"/>
      <c r="F172" s="299"/>
      <c r="G172" s="299"/>
      <c r="H172" s="299"/>
    </row>
    <row r="173" spans="9:9" ht="12.75" customHeight="1" hidden="1" thickBot="1">
      <c r="I173" s="23"/>
    </row>
    <row r="174" spans="1:9" ht="12.75" customHeight="1" hidden="1" thickBot="1">
      <c r="A174" s="184" t="s">
        <v>170</v>
      </c>
      <c r="B174" s="200"/>
      <c r="C174" s="200"/>
      <c r="D174" s="302"/>
      <c r="E174" s="302"/>
      <c r="F174" s="302"/>
      <c r="G174" s="302"/>
      <c r="H174" s="303"/>
      <c r="I174" s="101"/>
    </row>
    <row r="175" spans="1:9" ht="12.75" customHeight="1" hidden="1" thickBot="1">
      <c r="A175" s="287" t="s">
        <v>172</v>
      </c>
      <c r="B175" s="16"/>
      <c r="C175" s="16"/>
      <c r="D175" s="293"/>
      <c r="E175" s="294"/>
      <c r="F175" s="295"/>
      <c r="G175" s="297"/>
      <c r="H175" s="296"/>
      <c r="I175" s="101"/>
    </row>
    <row r="176" spans="1:9" ht="12.75" customHeight="1" hidden="1" thickBot="1">
      <c r="A176" s="288" t="s">
        <v>171</v>
      </c>
      <c r="B176" s="198"/>
      <c r="C176" s="198"/>
      <c r="D176" s="304"/>
      <c r="E176" s="305"/>
      <c r="F176" s="306"/>
      <c r="G176" s="307"/>
      <c r="H176" s="308"/>
      <c r="I176" s="101"/>
    </row>
    <row r="177" spans="9:9" ht="12.75" customHeight="1" hidden="1" thickBot="1">
      <c r="I177" s="23"/>
    </row>
    <row r="178" spans="9:9" ht="15.75" customHeight="1" hidden="1" thickBot="1">
      <c r="I178" s="23"/>
    </row>
    <row r="179" spans="1:1" ht="15.75" customHeight="1" hidden="1" thickBot="1">
      <c r="A179"/>
    </row>
    <row r="180" spans="1:7">
      <c r="A180" s="179" t="s">
        <v>176</v>
      </c>
      <c r="B180" s="247"/>
      <c r="C180" s="247"/>
      <c r="D180" s="364" t="str">
        <f>A160</f>
        <v>Area Wide</v>
      </c>
      <c r="E180" s="336"/>
      <c r="F180" s="336"/>
      <c r="G180" s="336"/>
    </row>
    <row r="181" spans="1:8">
      <c r="A181" s="260" t="s">
        <v>177</v>
      </c>
      <c r="B181" s="258"/>
      <c r="C181" s="258"/>
      <c r="D181" s="310"/>
      <c r="E181" s="325"/>
      <c r="F181" s="325"/>
      <c r="G181" s="325"/>
      <c r="H181" s="301"/>
    </row>
    <row r="182" spans="1:8">
      <c r="A182" s="287" t="s">
        <v>171</v>
      </c>
      <c r="B182" s="16"/>
      <c r="C182" s="16"/>
      <c r="D182" s="365">
        <v>200000</v>
      </c>
      <c r="E182" s="335"/>
      <c r="F182" s="335"/>
      <c r="G182" s="335"/>
      <c r="H182" s="301"/>
    </row>
    <row r="183" spans="1:8">
      <c r="A183" s="287" t="s">
        <v>172</v>
      </c>
      <c r="B183" s="16"/>
      <c r="C183" s="16"/>
      <c r="D183" s="365">
        <v>200000</v>
      </c>
      <c r="E183" s="335"/>
      <c r="F183" s="335"/>
      <c r="G183" s="335"/>
      <c r="H183" s="301"/>
    </row>
    <row r="184" spans="1:8">
      <c r="A184" s="260" t="s">
        <v>178</v>
      </c>
      <c r="B184" s="258"/>
      <c r="C184" s="258"/>
      <c r="D184" s="310"/>
      <c r="E184" s="325"/>
      <c r="F184" s="325"/>
      <c r="G184" s="325"/>
      <c r="H184" s="301"/>
    </row>
    <row r="185" spans="1:8">
      <c r="A185" s="287" t="s">
        <v>171</v>
      </c>
      <c r="B185" s="16"/>
      <c r="C185" s="16"/>
      <c r="D185" s="365">
        <v>500000</v>
      </c>
      <c r="E185" s="335"/>
      <c r="F185" s="335"/>
      <c r="G185" s="335"/>
      <c r="H185" s="301"/>
    </row>
    <row r="186" spans="1:8">
      <c r="A186" s="287" t="s">
        <v>172</v>
      </c>
      <c r="B186" s="16"/>
      <c r="C186" s="16"/>
      <c r="D186" s="365">
        <v>500000</v>
      </c>
      <c r="E186" s="335"/>
      <c r="F186" s="335"/>
      <c r="G186" s="335"/>
      <c r="H186" s="301"/>
    </row>
    <row r="187" spans="1:8">
      <c r="A187" s="260" t="s">
        <v>179</v>
      </c>
      <c r="B187" s="258"/>
      <c r="C187" s="258"/>
      <c r="D187" s="310"/>
      <c r="E187" s="325"/>
      <c r="F187" s="325"/>
      <c r="G187" s="325"/>
      <c r="H187" s="301"/>
    </row>
    <row r="188" spans="1:7">
      <c r="A188" s="287" t="s">
        <v>171</v>
      </c>
      <c r="B188" s="16"/>
      <c r="C188" s="16"/>
      <c r="D188" s="365"/>
      <c r="E188" s="335"/>
      <c r="F188" s="335"/>
      <c r="G188" s="335"/>
    </row>
    <row r="189" spans="1:7">
      <c r="A189" s="287" t="s">
        <v>172</v>
      </c>
      <c r="B189" s="16"/>
      <c r="C189" s="16"/>
      <c r="D189" s="365"/>
      <c r="E189" s="335"/>
      <c r="F189" s="335"/>
      <c r="G189" s="335"/>
    </row>
    <row r="190" spans="1:7">
      <c r="A190" s="260" t="s">
        <v>180</v>
      </c>
      <c r="B190" s="258"/>
      <c r="C190" s="258"/>
      <c r="D190" s="310"/>
      <c r="E190" s="325"/>
      <c r="F190" s="325"/>
      <c r="G190" s="325"/>
    </row>
    <row r="191" spans="1:7">
      <c r="A191" s="287" t="s">
        <v>171</v>
      </c>
      <c r="B191" s="16"/>
      <c r="C191" s="16"/>
      <c r="D191" s="365"/>
      <c r="E191" s="335"/>
      <c r="F191" s="335"/>
      <c r="G191" s="335"/>
    </row>
    <row r="192" spans="1:7">
      <c r="A192" s="287" t="s">
        <v>172</v>
      </c>
      <c r="B192" s="16"/>
      <c r="C192" s="16"/>
      <c r="D192" s="365"/>
      <c r="E192" s="335"/>
      <c r="F192" s="335"/>
      <c r="G192" s="335"/>
    </row>
    <row r="193" spans="1:7">
      <c r="A193" s="260" t="s">
        <v>181</v>
      </c>
      <c r="B193" s="258"/>
      <c r="C193" s="258"/>
      <c r="D193" s="310"/>
      <c r="E193" s="325"/>
      <c r="F193" s="325"/>
      <c r="G193" s="325"/>
    </row>
    <row r="194" spans="1:7">
      <c r="A194" s="287" t="s">
        <v>171</v>
      </c>
      <c r="B194" s="16"/>
      <c r="C194" s="16"/>
      <c r="D194" s="365">
        <v>200000</v>
      </c>
      <c r="E194" s="335"/>
      <c r="F194" s="335"/>
      <c r="G194" s="335"/>
    </row>
    <row r="195" spans="1:7">
      <c r="A195" s="287" t="s">
        <v>172</v>
      </c>
      <c r="B195" s="16"/>
      <c r="C195" s="16"/>
      <c r="D195" s="365">
        <v>200000</v>
      </c>
      <c r="E195" s="335"/>
      <c r="F195" s="335"/>
      <c r="G195" s="335"/>
    </row>
    <row r="196" spans="1:7">
      <c r="A196" s="260" t="s">
        <v>182</v>
      </c>
      <c r="B196" s="258"/>
      <c r="C196" s="258"/>
      <c r="D196" s="310"/>
      <c r="E196" s="325"/>
      <c r="F196" s="325"/>
      <c r="G196" s="325"/>
    </row>
    <row r="197" spans="1:7">
      <c r="A197" s="287" t="s">
        <v>171</v>
      </c>
      <c r="B197" s="16"/>
      <c r="C197" s="16"/>
      <c r="D197" s="365">
        <v>600000</v>
      </c>
      <c r="E197" s="335"/>
      <c r="F197" s="335"/>
      <c r="G197" s="335"/>
    </row>
    <row r="198" spans="1:7">
      <c r="A198" s="287" t="s">
        <v>172</v>
      </c>
      <c r="B198" s="16"/>
      <c r="C198" s="16"/>
      <c r="D198" s="365">
        <v>600000</v>
      </c>
      <c r="E198" s="335"/>
      <c r="F198" s="335"/>
      <c r="G198" s="335"/>
    </row>
    <row r="199" spans="1:7">
      <c r="A199" s="260" t="s">
        <v>183</v>
      </c>
      <c r="B199" s="258"/>
      <c r="C199" s="258"/>
      <c r="D199" s="310"/>
      <c r="E199" s="325"/>
      <c r="F199" s="325"/>
      <c r="G199" s="325"/>
    </row>
    <row r="200" spans="1:7">
      <c r="A200" s="287" t="s">
        <v>171</v>
      </c>
      <c r="B200" s="16"/>
      <c r="C200" s="16"/>
      <c r="D200" s="365">
        <v>200000</v>
      </c>
      <c r="E200" s="335"/>
      <c r="F200" s="335"/>
      <c r="G200" s="335"/>
    </row>
    <row r="201" spans="1:7">
      <c r="A201" s="287" t="s">
        <v>172</v>
      </c>
      <c r="B201" s="16"/>
      <c r="C201" s="16"/>
      <c r="D201" s="365">
        <v>200000</v>
      </c>
      <c r="E201" s="335"/>
      <c r="F201" s="335"/>
      <c r="G201" s="335"/>
    </row>
    <row r="202" spans="1:7">
      <c r="A202" s="260" t="s">
        <v>184</v>
      </c>
      <c r="B202" s="258"/>
      <c r="C202" s="258"/>
      <c r="D202" s="310"/>
      <c r="E202" s="325"/>
      <c r="F202" s="325"/>
      <c r="G202" s="325"/>
    </row>
    <row r="203" spans="1:7">
      <c r="A203" s="287" t="s">
        <v>171</v>
      </c>
      <c r="B203" s="16"/>
      <c r="C203" s="16"/>
      <c r="D203" s="365">
        <v>600000</v>
      </c>
      <c r="E203" s="335"/>
      <c r="F203" s="335"/>
      <c r="G203" s="335"/>
    </row>
    <row r="204" spans="1:7">
      <c r="A204" s="287" t="s">
        <v>172</v>
      </c>
      <c r="B204" s="16"/>
      <c r="C204" s="16"/>
      <c r="D204" s="365">
        <v>600000</v>
      </c>
      <c r="E204" s="335"/>
      <c r="F204" s="335"/>
      <c r="G204" s="335"/>
    </row>
    <row r="205" spans="1:7">
      <c r="A205" s="260" t="s">
        <v>185</v>
      </c>
      <c r="B205" s="258"/>
      <c r="C205" s="258"/>
      <c r="D205" s="310"/>
      <c r="E205" s="325"/>
      <c r="F205" s="325"/>
      <c r="G205" s="325"/>
    </row>
    <row r="206" spans="1:7">
      <c r="A206" s="287" t="s">
        <v>171</v>
      </c>
      <c r="B206" s="16"/>
      <c r="C206" s="16"/>
      <c r="D206" s="365">
        <v>16000</v>
      </c>
      <c r="E206" s="335"/>
      <c r="F206" s="335"/>
      <c r="G206" s="335"/>
    </row>
    <row r="207" spans="1:7">
      <c r="A207" s="312"/>
      <c r="B207" s="16"/>
      <c r="C207" s="16"/>
      <c r="D207" s="311"/>
      <c r="E207" s="335"/>
      <c r="F207" s="335"/>
      <c r="G207" s="335"/>
    </row>
    <row r="208" spans="1:7">
      <c r="A208" s="260" t="s">
        <v>186</v>
      </c>
      <c r="B208" s="258"/>
      <c r="C208" s="258"/>
      <c r="D208" s="310"/>
      <c r="E208" s="325"/>
      <c r="F208" s="325"/>
      <c r="G208" s="325"/>
    </row>
    <row r="209" spans="1:7">
      <c r="A209" s="287" t="str">
        <f>B141</f>
        <v>Car Sales</v>
      </c>
      <c r="B209" s="16"/>
      <c r="C209" s="16"/>
      <c r="D209" s="365">
        <v>500000</v>
      </c>
      <c r="E209" s="335"/>
      <c r="F209" s="335"/>
      <c r="G209" s="335"/>
    </row>
    <row r="210" spans="1:7">
      <c r="A210" s="287"/>
      <c r="B210" s="16"/>
      <c r="C210" s="16"/>
      <c r="D210" s="311"/>
      <c r="E210" s="335"/>
      <c r="F210" s="335"/>
      <c r="G210" s="335"/>
    </row>
    <row r="211" spans="1:7">
      <c r="A211" s="260" t="s">
        <v>186</v>
      </c>
      <c r="B211" s="258"/>
      <c r="C211" s="258"/>
      <c r="D211" s="310"/>
      <c r="E211" s="325"/>
      <c r="F211" s="325"/>
      <c r="G211" s="325"/>
    </row>
    <row r="212" spans="1:7">
      <c r="A212" s="287" t="str">
        <f>B125</f>
        <v>Vehicle Repairs</v>
      </c>
      <c r="B212" s="16"/>
      <c r="C212" s="16"/>
      <c r="D212" s="365">
        <v>200000</v>
      </c>
      <c r="E212" s="335"/>
      <c r="F212" s="335"/>
      <c r="G212" s="335"/>
    </row>
    <row r="213" spans="1:7" ht="15.75" thickBot="1">
      <c r="A213" s="288"/>
      <c r="B213" s="198"/>
      <c r="C213" s="198"/>
      <c r="D213" s="313"/>
      <c r="E213" s="335"/>
      <c r="F213" s="335"/>
      <c r="G213" s="335"/>
    </row>
  </sheetData>
  <mergeCells count="4">
    <mergeCell ref="A7:D8"/>
    <mergeCell ref="D2:H4"/>
    <mergeCell ref="A110:D111"/>
    <mergeCell ref="A56:F57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3073" r:id="rId4">
          <objectPr defaultSize="0" r:id="rId5">
            <anchor moveWithCells="1" sizeWithCells="1">
              <from>
                <xdr:col>0</xdr:col>
                <xdr:colOff>56834</xdr:colOff>
                <xdr:row>0</xdr:row>
                <xdr:rowOff>85725</xdr:rowOff>
              </from>
              <to>
                <xdr:col>2</xdr:col>
                <xdr:colOff>143191</xdr:colOff>
                <xdr:row>4</xdr:row>
                <xdr:rowOff>95250</xdr:rowOff>
              </to>
            </anchor>
          </objectPr>
        </oleObject>
      </mc:Choice>
      <mc:Fallback>
        <oleObject progId="WordPad.Document.1" shapeId="3073" r:id="rId4"/>
      </mc:Fallback>
    </mc:AlternateContent>
  </oleObjects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70"/>
  <sheetViews>
    <sheetView zoomScale="50" view="normal" workbookViewId="0">
      <selection pane="topLeft" activeCell="P56" sqref="P56:U63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8" ht="10.9" customHeight="1">
      <c r="A1" s="12"/>
      <c r="B1" s="12"/>
      <c r="C1" s="25"/>
      <c r="D1" s="26"/>
      <c r="E1" s="25"/>
      <c r="F1" s="25"/>
      <c r="G1" s="25"/>
      <c r="H1" s="25"/>
    </row>
    <row r="2" spans="1:8" ht="10.9" customHeight="1">
      <c r="A2" s="12"/>
      <c r="B2" s="12"/>
      <c r="C2" s="12"/>
      <c r="D2" s="382" t="s">
        <v>122</v>
      </c>
      <c r="E2" s="382"/>
      <c r="F2" s="382"/>
      <c r="G2" s="382"/>
      <c r="H2" s="382"/>
    </row>
    <row r="3" spans="1:8" ht="10.9" customHeight="1">
      <c r="A3" s="12"/>
      <c r="B3" s="12"/>
      <c r="C3" s="12"/>
      <c r="D3" s="382"/>
      <c r="E3" s="382"/>
      <c r="F3" s="382"/>
      <c r="G3" s="382"/>
      <c r="H3" s="382"/>
    </row>
    <row r="4" spans="1:8" ht="10.9" customHeight="1">
      <c r="A4" s="12"/>
      <c r="B4" s="12"/>
      <c r="C4" s="12"/>
      <c r="D4" s="382"/>
      <c r="E4" s="382"/>
      <c r="F4" s="382"/>
      <c r="G4" s="382"/>
      <c r="H4" s="382"/>
    </row>
    <row r="5" spans="1:8" ht="10.9" customHeight="1">
      <c r="A5" s="12"/>
      <c r="B5" s="12"/>
      <c r="C5" s="12"/>
      <c r="D5" s="12"/>
      <c r="E5" s="12"/>
      <c r="F5" s="12"/>
      <c r="G5" s="12"/>
      <c r="H5" s="12"/>
    </row>
    <row r="6" spans="1:8" ht="10.9" customHeight="1">
      <c r="A6" s="27" t="s">
        <v>121</v>
      </c>
      <c r="B6" s="27"/>
      <c r="C6" s="28"/>
      <c r="D6" s="28"/>
      <c r="E6" s="95" t="str">
        <f>Assumptions!$G$123</f>
        <v>Farm Store </v>
      </c>
      <c r="F6" s="56"/>
      <c r="G6" s="96"/>
      <c r="H6" s="57"/>
    </row>
    <row r="7" spans="1:8" ht="10.9" customHeight="1">
      <c r="A7" s="27" t="s">
        <v>0</v>
      </c>
      <c r="B7" s="28"/>
      <c r="C7" s="28"/>
      <c r="D7" s="28"/>
      <c r="E7" s="95" t="str">
        <f>'Land Values'!$A$133</f>
        <v>Greenfield/Agricultural</v>
      </c>
      <c r="F7" s="56"/>
      <c r="G7" s="56"/>
      <c r="H7" s="58"/>
    </row>
    <row r="8" spans="1:8" ht="10.9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</row>
    <row r="9" spans="1:8" ht="10.9" customHeight="1">
      <c r="A9" s="27" t="s">
        <v>2</v>
      </c>
      <c r="B9" s="27"/>
      <c r="C9" s="11"/>
      <c r="D9" s="62"/>
      <c r="E9" s="63">
        <f>SUM(C43:C54)</f>
        <v>500</v>
      </c>
      <c r="F9" s="62" t="s">
        <v>3</v>
      </c>
      <c r="G9" s="30"/>
      <c r="H9" s="30"/>
    </row>
    <row r="10" spans="1:8" ht="10.9" customHeight="1">
      <c r="A10" s="27"/>
      <c r="B10" s="28"/>
      <c r="C10" s="62"/>
      <c r="D10" s="64"/>
      <c r="E10" s="62"/>
      <c r="F10" s="30"/>
      <c r="G10" s="30"/>
      <c r="H10" s="30"/>
    </row>
    <row r="11" spans="1:8" ht="10.9" customHeight="1">
      <c r="A11" s="32" t="s">
        <v>4</v>
      </c>
      <c r="B11" s="33"/>
      <c r="C11" s="33"/>
      <c r="D11" s="33"/>
      <c r="E11" s="33"/>
      <c r="F11" s="33"/>
      <c r="G11" s="33"/>
      <c r="H11" s="34"/>
    </row>
    <row r="12" spans="1:8" ht="10.9" customHeight="1">
      <c r="A12" s="65" t="s">
        <v>5</v>
      </c>
      <c r="B12" s="66" t="s">
        <v>6</v>
      </c>
      <c r="C12" s="36"/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0</v>
      </c>
    </row>
    <row r="13" spans="1:8" ht="10.9" customHeight="1">
      <c r="A13" s="65" t="s">
        <v>9</v>
      </c>
      <c r="B13" s="66" t="s">
        <v>10</v>
      </c>
      <c r="C13" s="36"/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0</v>
      </c>
    </row>
    <row r="14" spans="1:8" ht="10.9" customHeight="1">
      <c r="A14" s="65" t="s">
        <v>11</v>
      </c>
      <c r="B14" s="66" t="s">
        <v>12</v>
      </c>
      <c r="C14" s="36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</row>
    <row r="15" spans="1:8" ht="10.9" customHeight="1">
      <c r="A15" s="65" t="s">
        <v>13</v>
      </c>
      <c r="B15" s="66" t="s">
        <v>14</v>
      </c>
      <c r="C15" s="36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</row>
    <row r="16" spans="1:8" ht="10.9" customHeight="1">
      <c r="A16" s="65" t="s">
        <v>15</v>
      </c>
      <c r="B16" s="66" t="s">
        <v>16</v>
      </c>
      <c r="C16" s="29"/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0</v>
      </c>
    </row>
    <row r="17" spans="1:8" ht="10.9" customHeight="1">
      <c r="A17" s="67" t="s">
        <v>17</v>
      </c>
      <c r="B17" s="66" t="s">
        <v>18</v>
      </c>
      <c r="C17" s="68"/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0</v>
      </c>
    </row>
    <row r="18" spans="1:8" ht="10.9" customHeight="1">
      <c r="A18" s="67" t="s">
        <v>19</v>
      </c>
      <c r="B18" s="66" t="s">
        <v>20</v>
      </c>
      <c r="C18" s="31"/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0</v>
      </c>
    </row>
    <row r="19" spans="1:8" ht="10.9" customHeight="1">
      <c r="A19" s="65" t="s">
        <v>21</v>
      </c>
      <c r="B19" s="66" t="s">
        <v>22</v>
      </c>
      <c r="C19" s="45"/>
      <c r="D19" s="37" t="s">
        <v>7</v>
      </c>
      <c r="E19" s="29">
        <f>Assumptions!$C$139</f>
        <v>1200</v>
      </c>
      <c r="F19" s="37" t="s">
        <v>8</v>
      </c>
      <c r="H19" s="38">
        <f>C19*E19</f>
        <v>0</v>
      </c>
    </row>
    <row r="20" spans="1:8" ht="10.9" customHeight="1">
      <c r="A20" s="65" t="s">
        <v>52</v>
      </c>
      <c r="B20" s="69"/>
      <c r="C20" s="36">
        <f>Assumptions!$C$123</f>
        <v>500</v>
      </c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220000</v>
      </c>
    </row>
    <row r="21" spans="1:8" ht="10.9" customHeight="1">
      <c r="A21" s="65" t="s">
        <v>23</v>
      </c>
      <c r="B21" s="103" t="s">
        <v>24</v>
      </c>
      <c r="C21" s="36"/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0</v>
      </c>
    </row>
    <row r="22" spans="1:8" ht="10.9" customHeight="1">
      <c r="A22" s="65" t="s">
        <v>23</v>
      </c>
      <c r="B22" s="103" t="s">
        <v>24</v>
      </c>
      <c r="C22" s="36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</row>
    <row r="23" spans="1:8" ht="10.9" customHeight="1">
      <c r="A23" s="65" t="s">
        <v>23</v>
      </c>
      <c r="B23" s="103" t="s">
        <v>24</v>
      </c>
      <c r="C23" s="36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</row>
    <row r="24" spans="1:8" ht="10.9" customHeight="1">
      <c r="A24" s="70"/>
      <c r="B24" s="39"/>
      <c r="C24" s="33"/>
      <c r="D24" s="33"/>
      <c r="E24" s="33"/>
      <c r="F24" s="33"/>
      <c r="G24" s="33"/>
      <c r="H24" s="40"/>
    </row>
    <row r="25" spans="1:8" ht="10.9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220000</v>
      </c>
    </row>
    <row r="26" spans="1:8" ht="10.9" customHeight="1">
      <c r="A26" s="72"/>
      <c r="B26" s="46"/>
      <c r="C26" s="73"/>
      <c r="D26" s="46"/>
      <c r="E26" s="74"/>
      <c r="F26" s="46"/>
      <c r="G26" s="74"/>
      <c r="H26" s="75"/>
    </row>
    <row r="27" spans="1:8" ht="10.9" customHeight="1">
      <c r="A27" s="71" t="s">
        <v>26</v>
      </c>
      <c r="B27" s="33"/>
      <c r="C27" s="33"/>
      <c r="D27" s="33"/>
      <c r="E27" s="33"/>
      <c r="F27" s="33"/>
      <c r="G27" s="33"/>
      <c r="H27" s="42"/>
    </row>
    <row r="28" spans="1:8" ht="10.9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</row>
    <row r="29" spans="1:8" ht="10.9" customHeight="1">
      <c r="A29" s="65" t="s">
        <v>5</v>
      </c>
      <c r="B29" s="78">
        <f>Assumptions!$D$115</f>
        <v>2</v>
      </c>
      <c r="C29" s="36">
        <f>C12*B29</f>
        <v>0</v>
      </c>
      <c r="D29" s="37" t="s">
        <v>7</v>
      </c>
      <c r="E29" s="29"/>
      <c r="F29" s="37" t="s">
        <v>8</v>
      </c>
      <c r="G29" s="35"/>
      <c r="H29" s="38">
        <f>C29*E29</f>
        <v>0</v>
      </c>
    </row>
    <row r="30" spans="1:8" ht="10.9" customHeight="1">
      <c r="A30" s="65" t="s">
        <v>9</v>
      </c>
      <c r="B30" s="78">
        <f>Assumptions!$D$116</f>
        <v>2</v>
      </c>
      <c r="C30" s="36">
        <f>C13*B30</f>
        <v>0</v>
      </c>
      <c r="D30" s="37" t="s">
        <v>7</v>
      </c>
      <c r="E30" s="29"/>
      <c r="F30" s="37" t="s">
        <v>8</v>
      </c>
      <c r="G30" s="35"/>
      <c r="H30" s="38">
        <f>C30*E30</f>
        <v>0</v>
      </c>
    </row>
    <row r="31" spans="1:8" ht="10.9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</row>
    <row r="32" spans="1:8" ht="10.9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</row>
    <row r="33" spans="1:8" ht="10.9" customHeight="1">
      <c r="A33" s="65" t="s">
        <v>15</v>
      </c>
      <c r="B33" s="78">
        <f>Assumptions!$D$119</f>
        <v>1.5</v>
      </c>
      <c r="C33" s="36">
        <f>C16*B33</f>
        <v>0</v>
      </c>
      <c r="D33" s="37" t="s">
        <v>7</v>
      </c>
      <c r="E33" s="29"/>
      <c r="F33" s="37" t="s">
        <v>8</v>
      </c>
      <c r="G33" s="35"/>
      <c r="H33" s="38">
        <f>C33*E33</f>
        <v>0</v>
      </c>
    </row>
    <row r="34" spans="1:8" ht="10.9" customHeight="1">
      <c r="A34" s="67" t="s">
        <v>17</v>
      </c>
      <c r="B34" s="78">
        <f>Assumptions!$D$120</f>
        <v>2</v>
      </c>
      <c r="C34" s="36">
        <f>C17*B34</f>
        <v>0</v>
      </c>
      <c r="D34" s="37" t="s">
        <v>7</v>
      </c>
      <c r="E34" s="29"/>
      <c r="F34" s="37" t="s">
        <v>8</v>
      </c>
      <c r="G34" s="47"/>
      <c r="H34" s="38">
        <f>C34*E34</f>
        <v>0</v>
      </c>
    </row>
    <row r="35" spans="1:8" ht="10.9" customHeight="1">
      <c r="A35" s="67" t="s">
        <v>19</v>
      </c>
      <c r="B35" s="78">
        <f>Assumptions!$D$121</f>
        <v>1.5</v>
      </c>
      <c r="C35" s="36">
        <f>C18*B35</f>
        <v>0</v>
      </c>
      <c r="D35" s="37" t="s">
        <v>7</v>
      </c>
      <c r="E35" s="29"/>
      <c r="F35" s="37" t="s">
        <v>8</v>
      </c>
      <c r="G35" s="47"/>
      <c r="H35" s="38">
        <f>C35*E35</f>
        <v>0</v>
      </c>
    </row>
    <row r="36" spans="1:8" ht="10.9" customHeight="1">
      <c r="A36" s="65" t="s">
        <v>21</v>
      </c>
      <c r="B36" s="78">
        <f>Assumptions!$D$122</f>
        <v>3</v>
      </c>
      <c r="C36" s="36">
        <f>C19*B36</f>
        <v>0</v>
      </c>
      <c r="D36" s="37" t="s">
        <v>7</v>
      </c>
      <c r="E36" s="29"/>
      <c r="F36" s="37" t="s">
        <v>8</v>
      </c>
      <c r="H36" s="38">
        <f>C36*E36</f>
        <v>0</v>
      </c>
    </row>
    <row r="37" spans="1:8" ht="10.9" customHeight="1">
      <c r="A37" s="79" t="s">
        <v>52</v>
      </c>
      <c r="B37" s="78">
        <f>Assumptions!$D$123</f>
        <v>2</v>
      </c>
      <c r="C37" s="36">
        <f>C20*B37</f>
        <v>1000</v>
      </c>
      <c r="D37" s="37" t="s">
        <v>25</v>
      </c>
      <c r="E37" s="29">
        <f>'Land Values'!$D$133</f>
        <v>1.6</v>
      </c>
      <c r="F37" s="37" t="s">
        <v>8</v>
      </c>
      <c r="G37" s="35"/>
      <c r="H37" s="38">
        <f>C37*E37</f>
        <v>1600</v>
      </c>
    </row>
    <row r="38" spans="1:8" ht="10.9" customHeight="1">
      <c r="A38" s="79" t="str">
        <f>B21</f>
        <v>Blank</v>
      </c>
      <c r="B38" s="78">
        <f>Assumptions!$D$124</f>
        <v>2</v>
      </c>
      <c r="C38" s="36">
        <f>C21*B38</f>
        <v>0</v>
      </c>
      <c r="D38" s="37" t="s">
        <v>25</v>
      </c>
      <c r="E38" s="29"/>
      <c r="F38" s="37" t="s">
        <v>8</v>
      </c>
      <c r="G38" s="35"/>
      <c r="H38" s="38">
        <f>C38*E38</f>
        <v>0</v>
      </c>
    </row>
    <row r="39" spans="1:8" ht="10.9" customHeight="1">
      <c r="A39" s="79" t="str">
        <f>B22</f>
        <v>Blank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</row>
    <row r="40" spans="1:8" ht="10.9" customHeight="1">
      <c r="A40" s="79" t="str">
        <f>B23</f>
        <v>Blank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</row>
    <row r="41" spans="1:8" ht="10.9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16</v>
      </c>
    </row>
    <row r="42" spans="1:8" ht="10.9" customHeight="1">
      <c r="A42" s="76"/>
      <c r="B42" s="77" t="s">
        <v>30</v>
      </c>
      <c r="C42" s="73"/>
      <c r="D42" s="46"/>
      <c r="E42" s="74"/>
      <c r="F42" s="46"/>
      <c r="G42" s="74"/>
      <c r="H42" s="75"/>
    </row>
    <row r="43" spans="1:8" ht="10.9" customHeight="1">
      <c r="A43" s="65" t="s">
        <v>5</v>
      </c>
      <c r="B43" s="85">
        <f>Assumptions!$E$115</f>
        <v>1</v>
      </c>
      <c r="C43" s="36">
        <f>C12*B43</f>
        <v>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C43*E43</f>
        <v>0</v>
      </c>
    </row>
    <row r="44" spans="1:8" ht="10.9" customHeight="1">
      <c r="A44" s="65" t="s">
        <v>9</v>
      </c>
      <c r="B44" s="85">
        <f>Assumptions!$E$116</f>
        <v>1.2</v>
      </c>
      <c r="C44" s="36">
        <f>C13*B44</f>
        <v>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C44*E44</f>
        <v>0</v>
      </c>
    </row>
    <row r="45" spans="1:8" ht="10.9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C45*E45</f>
        <v>0</v>
      </c>
    </row>
    <row r="46" spans="1:8" ht="10.9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C46*E46</f>
        <v>0</v>
      </c>
    </row>
    <row r="47" spans="1:8" ht="10.9" customHeight="1">
      <c r="A47" s="65" t="s">
        <v>15</v>
      </c>
      <c r="B47" s="85">
        <f>Assumptions!$E$119</f>
        <v>1.2</v>
      </c>
      <c r="C47" s="36">
        <f>C16*B47</f>
        <v>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C47*E47</f>
        <v>0</v>
      </c>
    </row>
    <row r="48" spans="1:8" ht="10.9" customHeight="1">
      <c r="A48" s="67" t="s">
        <v>17</v>
      </c>
      <c r="B48" s="85">
        <f>Assumptions!$E$120</f>
        <v>1.2</v>
      </c>
      <c r="C48" s="36">
        <f>C17*B48</f>
        <v>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C48*E48</f>
        <v>0</v>
      </c>
    </row>
    <row r="49" spans="1:8" ht="10.9" customHeight="1">
      <c r="A49" s="67" t="s">
        <v>19</v>
      </c>
      <c r="B49" s="85">
        <f>Assumptions!$E$121</f>
        <v>1</v>
      </c>
      <c r="C49" s="36">
        <f>C18*B49</f>
        <v>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C49*E49</f>
        <v>0</v>
      </c>
    </row>
    <row r="50" spans="1:8" ht="10.9" customHeight="1">
      <c r="A50" s="65" t="s">
        <v>21</v>
      </c>
      <c r="B50" s="85">
        <f>Assumptions!$E$122</f>
        <v>1</v>
      </c>
      <c r="C50" s="36">
        <f>C19*B50</f>
        <v>0</v>
      </c>
      <c r="D50" s="37" t="s">
        <v>7</v>
      </c>
      <c r="E50" s="29">
        <f>Assumptions!$F$122</f>
        <v>903</v>
      </c>
      <c r="F50" s="37" t="s">
        <v>8</v>
      </c>
      <c r="H50" s="38">
        <f>C50*E50</f>
        <v>0</v>
      </c>
    </row>
    <row r="51" spans="1:8" ht="10.9" customHeight="1">
      <c r="A51" s="86" t="s">
        <v>52</v>
      </c>
      <c r="B51" s="85">
        <f>Assumptions!$E$123</f>
        <v>1</v>
      </c>
      <c r="C51" s="36">
        <f>C20*B51</f>
        <v>500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C51*E51</f>
        <v>252000</v>
      </c>
    </row>
    <row r="52" spans="1:8" ht="10.9" customHeight="1">
      <c r="A52" s="86" t="str">
        <f>B21</f>
        <v>Blank</v>
      </c>
      <c r="B52" s="85">
        <f>Assumptions!$E$124</f>
        <v>1</v>
      </c>
      <c r="C52" s="36">
        <f>C21*B52</f>
        <v>0</v>
      </c>
      <c r="D52" s="37" t="s">
        <v>25</v>
      </c>
      <c r="E52" s="29"/>
      <c r="F52" s="37" t="s">
        <v>8</v>
      </c>
      <c r="G52" s="35"/>
      <c r="H52" s="38">
        <f>C52*E52</f>
        <v>0</v>
      </c>
    </row>
    <row r="53" spans="1:8" ht="10.9" customHeight="1">
      <c r="A53" s="86" t="str">
        <f>B22</f>
        <v>Blank</v>
      </c>
      <c r="B53" s="85">
        <f>Assumptions!$E$125</f>
        <v>1</v>
      </c>
      <c r="C53" s="36">
        <f>C22*B53</f>
        <v>0</v>
      </c>
      <c r="D53" s="37" t="s">
        <v>25</v>
      </c>
      <c r="E53" s="29"/>
      <c r="F53" s="37" t="s">
        <v>8</v>
      </c>
      <c r="G53" s="35"/>
      <c r="H53" s="38">
        <f>C53*E53</f>
        <v>0</v>
      </c>
    </row>
    <row r="54" spans="1:8" ht="10.9" customHeight="1">
      <c r="A54" s="86" t="str">
        <f>B23</f>
        <v>Blank</v>
      </c>
      <c r="B54" s="85">
        <f>Assumptions!$E$126</f>
        <v>0</v>
      </c>
      <c r="C54" s="36">
        <f>C23*B54</f>
        <v>0</v>
      </c>
      <c r="D54" s="37" t="s">
        <v>25</v>
      </c>
      <c r="E54" s="29"/>
      <c r="F54" s="37" t="s">
        <v>8</v>
      </c>
      <c r="G54" s="35"/>
      <c r="H54" s="38">
        <f>C54*E54</f>
        <v>0</v>
      </c>
    </row>
    <row r="55" spans="1:8" ht="10.9" customHeight="1">
      <c r="A55" s="87"/>
      <c r="B55" s="87"/>
      <c r="C55" s="87"/>
      <c r="D55" s="39"/>
      <c r="E55" s="87"/>
      <c r="F55" s="87"/>
      <c r="G55" s="87"/>
      <c r="H55" s="87"/>
    </row>
    <row r="56" spans="1:8" ht="10.9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</row>
    <row r="57" spans="1:8" ht="10.9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20160</v>
      </c>
    </row>
    <row r="58" spans="1:8" ht="10.9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1100</v>
      </c>
    </row>
    <row r="59" spans="1:8" ht="10.9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1512</v>
      </c>
    </row>
    <row r="60" spans="1:8" ht="10.9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0</v>
      </c>
    </row>
    <row r="61" spans="1:8" ht="10.9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12600</v>
      </c>
    </row>
    <row r="62" spans="1:8" ht="10.9" customHeight="1">
      <c r="A62" s="67" t="s">
        <v>40</v>
      </c>
      <c r="B62" s="11"/>
      <c r="C62" s="24"/>
      <c r="E62" s="45">
        <f>Assumptions!$E$153</f>
        <v>0</v>
      </c>
      <c r="F62" s="37" t="s">
        <v>164</v>
      </c>
      <c r="H62" s="41">
        <f>C20*E62</f>
        <v>0</v>
      </c>
    </row>
    <row r="63" spans="1:8" ht="10.9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11287.457137023335</v>
      </c>
    </row>
    <row r="64" spans="1:8" ht="10.9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2889.88</v>
      </c>
    </row>
    <row r="65" spans="1:8" ht="10.9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38500</v>
      </c>
    </row>
    <row r="66" spans="1:8" ht="10.9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341665.33713702334</v>
      </c>
    </row>
    <row r="67" spans="1:8" ht="10.9" customHeight="1">
      <c r="A67" s="91"/>
      <c r="B67" s="47"/>
      <c r="C67" s="47"/>
      <c r="D67" s="47"/>
      <c r="E67" s="47"/>
      <c r="F67" s="47"/>
      <c r="G67" s="47"/>
      <c r="H67" s="92"/>
    </row>
    <row r="68" spans="1:8" ht="10.9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-121665.33713702334</v>
      </c>
    </row>
    <row r="69" spans="1:8" ht="10.9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-243.33067427404669</v>
      </c>
    </row>
    <row r="70" ht="10.9" customHeight="1"/>
  </sheetData>
  <mergeCells count="2">
    <mergeCell ref="A1:B5"/>
    <mergeCell ref="D2:H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7409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7409" r:id="rId4"/>
      </mc:Fallback>
    </mc:AlternateContent>
  </oleObjects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214"/>
  <sheetViews>
    <sheetView topLeftCell="A141" zoomScale="50" view="normal" workbookViewId="0">
      <selection pane="topLeft" activeCell="Q167" sqref="Q167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8" ht="10.9" customHeight="1">
      <c r="A1" s="12"/>
      <c r="B1" s="12"/>
      <c r="C1" s="25"/>
      <c r="D1" s="26"/>
      <c r="E1" s="25"/>
      <c r="F1" s="25"/>
      <c r="G1" s="25"/>
      <c r="H1" s="25"/>
    </row>
    <row r="2" spans="1:8" ht="10.9" customHeight="1">
      <c r="A2" s="12"/>
      <c r="B2" s="12"/>
      <c r="C2" s="12"/>
      <c r="D2" s="386" t="s">
        <v>23</v>
      </c>
      <c r="E2" s="386"/>
      <c r="F2" s="387" t="s">
        <v>136</v>
      </c>
      <c r="G2" s="387"/>
      <c r="H2" s="387"/>
    </row>
    <row r="3" spans="1:8" ht="10.9" customHeight="1">
      <c r="A3" s="12"/>
      <c r="B3" s="12"/>
      <c r="C3" s="12"/>
      <c r="D3" s="386"/>
      <c r="E3" s="386"/>
      <c r="F3" s="387"/>
      <c r="G3" s="387"/>
      <c r="H3" s="387"/>
    </row>
    <row r="4" spans="1:8" ht="10.9" customHeight="1">
      <c r="A4" s="12"/>
      <c r="B4" s="12"/>
      <c r="C4" s="12"/>
      <c r="D4" s="386"/>
      <c r="E4" s="386"/>
      <c r="F4" s="387"/>
      <c r="G4" s="387"/>
      <c r="H4" s="387"/>
    </row>
    <row r="5" spans="1:8" ht="10.9" customHeight="1">
      <c r="A5" s="12"/>
      <c r="B5" s="12"/>
      <c r="C5" s="12"/>
      <c r="D5" s="12"/>
      <c r="E5" s="12"/>
      <c r="F5" s="12"/>
      <c r="G5" s="12"/>
      <c r="H5" s="12"/>
    </row>
    <row r="6" spans="1:8" ht="10.9" customHeight="1">
      <c r="A6" s="27" t="s">
        <v>121</v>
      </c>
      <c r="B6" s="27"/>
      <c r="C6" s="28"/>
      <c r="D6" s="28"/>
      <c r="E6" s="95" t="str">
        <f>Assumptions!$G$124</f>
        <v>Car Showroom</v>
      </c>
      <c r="F6" s="56"/>
      <c r="G6" s="96"/>
      <c r="H6" s="57"/>
    </row>
    <row r="7" spans="1:8" ht="10.9" customHeight="1">
      <c r="A7" s="27" t="s">
        <v>0</v>
      </c>
      <c r="B7" s="28"/>
      <c r="C7" s="28"/>
      <c r="D7" s="28"/>
      <c r="E7" s="95">
        <f>'Land Values'!$D$138</f>
        <v>50</v>
      </c>
      <c r="F7" s="56"/>
      <c r="G7" s="56"/>
      <c r="H7" s="58"/>
    </row>
    <row r="8" spans="1:8" ht="10.9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</row>
    <row r="9" spans="1:8" ht="10.9" customHeight="1">
      <c r="A9" s="27" t="s">
        <v>2</v>
      </c>
      <c r="B9" s="27"/>
      <c r="C9" s="11"/>
      <c r="D9" s="62"/>
      <c r="E9" s="63">
        <f>SUM(C43:C54)</f>
        <v>1000</v>
      </c>
      <c r="F9" s="62" t="s">
        <v>3</v>
      </c>
      <c r="G9" s="30"/>
      <c r="H9" s="30"/>
    </row>
    <row r="10" spans="1:8" ht="10.9" customHeight="1">
      <c r="A10" s="27"/>
      <c r="B10" s="28"/>
      <c r="C10" s="62"/>
      <c r="D10" s="64"/>
      <c r="E10" s="62"/>
      <c r="F10" s="30"/>
      <c r="G10" s="30"/>
      <c r="H10" s="30"/>
    </row>
    <row r="11" spans="1:8" ht="10.9" customHeight="1">
      <c r="A11" s="32" t="s">
        <v>4</v>
      </c>
      <c r="B11" s="33"/>
      <c r="C11" s="33"/>
      <c r="D11" s="33"/>
      <c r="E11" s="33"/>
      <c r="F11" s="33"/>
      <c r="G11" s="33"/>
      <c r="H11" s="34"/>
    </row>
    <row r="12" spans="1:8" ht="10.9" customHeight="1">
      <c r="A12" s="65" t="s">
        <v>5</v>
      </c>
      <c r="B12" s="66" t="s">
        <v>6</v>
      </c>
      <c r="C12" s="104"/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0</v>
      </c>
    </row>
    <row r="13" spans="1:8" ht="10.9" customHeight="1">
      <c r="A13" s="65" t="s">
        <v>9</v>
      </c>
      <c r="B13" s="66" t="s">
        <v>10</v>
      </c>
      <c r="C13" s="104"/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0</v>
      </c>
    </row>
    <row r="14" spans="1:8" ht="10.9" customHeight="1">
      <c r="A14" s="65" t="s">
        <v>11</v>
      </c>
      <c r="B14" s="66" t="s">
        <v>12</v>
      </c>
      <c r="C14" s="104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</row>
    <row r="15" spans="1:8" ht="10.9" customHeight="1">
      <c r="A15" s="65" t="s">
        <v>13</v>
      </c>
      <c r="B15" s="66" t="s">
        <v>14</v>
      </c>
      <c r="C15" s="104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</row>
    <row r="16" spans="1:8" ht="10.9" customHeight="1">
      <c r="A16" s="65" t="s">
        <v>15</v>
      </c>
      <c r="B16" s="66" t="s">
        <v>16</v>
      </c>
      <c r="C16" s="105"/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0</v>
      </c>
    </row>
    <row r="17" spans="1:8" ht="10.9" customHeight="1">
      <c r="A17" s="67" t="s">
        <v>17</v>
      </c>
      <c r="B17" s="66" t="s">
        <v>18</v>
      </c>
      <c r="C17" s="106"/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0</v>
      </c>
    </row>
    <row r="18" spans="1:8" ht="10.9" customHeight="1">
      <c r="A18" s="67" t="s">
        <v>19</v>
      </c>
      <c r="B18" s="66" t="s">
        <v>20</v>
      </c>
      <c r="C18" s="106"/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0</v>
      </c>
    </row>
    <row r="19" spans="1:8" ht="10.9" customHeight="1">
      <c r="A19" s="65" t="s">
        <v>21</v>
      </c>
      <c r="B19" s="66" t="s">
        <v>22</v>
      </c>
      <c r="C19" s="107"/>
      <c r="D19" s="37" t="s">
        <v>7</v>
      </c>
      <c r="E19" s="29">
        <f>Assumptions!$C$139</f>
        <v>1200</v>
      </c>
      <c r="F19" s="37" t="s">
        <v>8</v>
      </c>
      <c r="H19" s="38">
        <f>C19*E19</f>
        <v>0</v>
      </c>
    </row>
    <row r="20" spans="1:8" ht="10.9" customHeight="1">
      <c r="A20" s="65" t="s">
        <v>52</v>
      </c>
      <c r="B20" s="69"/>
      <c r="C20" s="104"/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0</v>
      </c>
    </row>
    <row r="21" spans="1:8" ht="10.9" customHeight="1">
      <c r="A21" s="65" t="s">
        <v>23</v>
      </c>
      <c r="B21" s="103" t="str">
        <f>Assumptions!$B$124</f>
        <v>Car Sales</v>
      </c>
      <c r="C21" s="104">
        <f>Assumptions!$C$124</f>
        <v>1000</v>
      </c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1200000</v>
      </c>
    </row>
    <row r="22" spans="1:8" ht="10.9" customHeight="1">
      <c r="A22" s="65" t="s">
        <v>23</v>
      </c>
      <c r="B22" s="103" t="str">
        <f>Assumptions!$B$125</f>
        <v>Vehicle Repairs</v>
      </c>
      <c r="C22" s="104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</row>
    <row r="23" spans="1:8" ht="10.9" customHeight="1">
      <c r="A23" s="65" t="s">
        <v>23</v>
      </c>
      <c r="B23" s="103">
        <f>Assumptions!$B$126</f>
        <v>0</v>
      </c>
      <c r="C23" s="104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</row>
    <row r="24" spans="1:8" ht="10.9" customHeight="1">
      <c r="A24" s="70"/>
      <c r="B24" s="39"/>
      <c r="C24" s="33"/>
      <c r="D24" s="33"/>
      <c r="E24" s="33"/>
      <c r="F24" s="33"/>
      <c r="G24" s="33"/>
      <c r="H24" s="40"/>
    </row>
    <row r="25" spans="1:8" ht="10.9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1200000</v>
      </c>
    </row>
    <row r="26" spans="1:8" ht="10.9" customHeight="1">
      <c r="A26" s="72"/>
      <c r="B26" s="46"/>
      <c r="C26" s="73"/>
      <c r="D26" s="46"/>
      <c r="E26" s="74"/>
      <c r="F26" s="46"/>
      <c r="G26" s="74"/>
      <c r="H26" s="75"/>
    </row>
    <row r="27" spans="1:8" ht="10.9" customHeight="1">
      <c r="A27" s="71" t="s">
        <v>26</v>
      </c>
      <c r="B27" s="33"/>
      <c r="C27" s="33"/>
      <c r="D27" s="33"/>
      <c r="E27" s="33"/>
      <c r="F27" s="33"/>
      <c r="G27" s="33"/>
      <c r="H27" s="42"/>
    </row>
    <row r="28" spans="1:8" ht="10.9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</row>
    <row r="29" spans="1:8" ht="10.9" customHeight="1">
      <c r="A29" s="65" t="s">
        <v>5</v>
      </c>
      <c r="B29" s="78">
        <f>Assumptions!$D$115</f>
        <v>2</v>
      </c>
      <c r="C29" s="36">
        <f>C12*B29</f>
        <v>0</v>
      </c>
      <c r="D29" s="37" t="s">
        <v>7</v>
      </c>
      <c r="E29" s="29"/>
      <c r="F29" s="37" t="s">
        <v>8</v>
      </c>
      <c r="G29" s="35"/>
      <c r="H29" s="38">
        <f>C29*E29</f>
        <v>0</v>
      </c>
    </row>
    <row r="30" spans="1:8" ht="10.9" customHeight="1">
      <c r="A30" s="65" t="s">
        <v>9</v>
      </c>
      <c r="B30" s="78">
        <f>Assumptions!$D$116</f>
        <v>2</v>
      </c>
      <c r="C30" s="36">
        <f>C13*B30</f>
        <v>0</v>
      </c>
      <c r="D30" s="37" t="s">
        <v>7</v>
      </c>
      <c r="E30" s="29"/>
      <c r="F30" s="37" t="s">
        <v>8</v>
      </c>
      <c r="G30" s="35"/>
      <c r="H30" s="38">
        <f>C30*E30</f>
        <v>0</v>
      </c>
    </row>
    <row r="31" spans="1:8" ht="10.9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</row>
    <row r="32" spans="1:8" ht="10.9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</row>
    <row r="33" spans="1:8" ht="10.9" customHeight="1">
      <c r="A33" s="65" t="s">
        <v>15</v>
      </c>
      <c r="B33" s="78">
        <f>Assumptions!$D$119</f>
        <v>1.5</v>
      </c>
      <c r="C33" s="36">
        <f>C16*B33</f>
        <v>0</v>
      </c>
      <c r="D33" s="37" t="s">
        <v>7</v>
      </c>
      <c r="E33" s="29"/>
      <c r="F33" s="37" t="s">
        <v>8</v>
      </c>
      <c r="G33" s="35"/>
      <c r="H33" s="38">
        <f>C33*E33</f>
        <v>0</v>
      </c>
    </row>
    <row r="34" spans="1:8" ht="10.9" customHeight="1">
      <c r="A34" s="67" t="s">
        <v>17</v>
      </c>
      <c r="B34" s="78">
        <f>Assumptions!$D$120</f>
        <v>2</v>
      </c>
      <c r="C34" s="36">
        <f>C17*B34</f>
        <v>0</v>
      </c>
      <c r="D34" s="37" t="s">
        <v>7</v>
      </c>
      <c r="E34" s="29"/>
      <c r="F34" s="37" t="s">
        <v>8</v>
      </c>
      <c r="G34" s="47"/>
      <c r="H34" s="38">
        <f>C34*E34</f>
        <v>0</v>
      </c>
    </row>
    <row r="35" spans="1:8" ht="10.9" customHeight="1">
      <c r="A35" s="67" t="s">
        <v>19</v>
      </c>
      <c r="B35" s="78">
        <f>Assumptions!$D$121</f>
        <v>1.5</v>
      </c>
      <c r="C35" s="36">
        <f>C18*B35</f>
        <v>0</v>
      </c>
      <c r="D35" s="37" t="s">
        <v>7</v>
      </c>
      <c r="E35" s="29"/>
      <c r="F35" s="37" t="s">
        <v>8</v>
      </c>
      <c r="G35" s="47"/>
      <c r="H35" s="38">
        <f>C35*E35</f>
        <v>0</v>
      </c>
    </row>
    <row r="36" spans="1:8" ht="10.9" customHeight="1">
      <c r="A36" s="65" t="s">
        <v>21</v>
      </c>
      <c r="B36" s="78">
        <f>Assumptions!$D$122</f>
        <v>3</v>
      </c>
      <c r="C36" s="36">
        <f>C19*B36</f>
        <v>0</v>
      </c>
      <c r="D36" s="37" t="s">
        <v>7</v>
      </c>
      <c r="E36" s="29"/>
      <c r="F36" s="37" t="s">
        <v>8</v>
      </c>
      <c r="H36" s="38">
        <f>C36*E36</f>
        <v>0</v>
      </c>
    </row>
    <row r="37" spans="1:8" ht="10.9" customHeight="1">
      <c r="A37" s="79" t="s">
        <v>52</v>
      </c>
      <c r="B37" s="78">
        <f>Assumptions!$D$123</f>
        <v>2</v>
      </c>
      <c r="C37" s="36">
        <f>C20*B37</f>
        <v>0</v>
      </c>
      <c r="D37" s="37" t="s">
        <v>25</v>
      </c>
      <c r="E37" s="29"/>
      <c r="F37" s="37" t="s">
        <v>8</v>
      </c>
      <c r="G37" s="35"/>
      <c r="H37" s="38">
        <f>C37*E37</f>
        <v>0</v>
      </c>
    </row>
    <row r="38" spans="1:8" ht="10.9" customHeight="1">
      <c r="A38" s="79" t="str">
        <f>B21</f>
        <v>Car Sales</v>
      </c>
      <c r="B38" s="78">
        <f>Assumptions!$D$124</f>
        <v>2</v>
      </c>
      <c r="C38" s="36">
        <f>C21*B38</f>
        <v>2000</v>
      </c>
      <c r="D38" s="37" t="s">
        <v>25</v>
      </c>
      <c r="E38" s="29">
        <f>'Land Values'!$D$138</f>
        <v>50</v>
      </c>
      <c r="F38" s="37" t="s">
        <v>8</v>
      </c>
      <c r="G38" s="35"/>
      <c r="H38" s="38">
        <f>C38*E38</f>
        <v>100000</v>
      </c>
    </row>
    <row r="39" spans="1:8" ht="10.9" customHeight="1">
      <c r="A39" s="79" t="str">
        <f>B22</f>
        <v>Vehicle Repairs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</row>
    <row r="40" spans="1:8" ht="10.9" customHeight="1">
      <c r="A40" s="79">
        <f>B23</f>
        <v>0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</row>
    <row r="41" spans="1:8" ht="10.9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1000</v>
      </c>
    </row>
    <row r="42" spans="1:8" ht="10.9" customHeight="1">
      <c r="A42" s="76"/>
      <c r="B42" s="77" t="s">
        <v>30</v>
      </c>
      <c r="C42" s="73"/>
      <c r="D42" s="46"/>
      <c r="E42" s="74"/>
      <c r="F42" s="46"/>
      <c r="G42" s="74"/>
      <c r="H42" s="75"/>
    </row>
    <row r="43" spans="1:8" ht="10.9" customHeight="1">
      <c r="A43" s="65" t="s">
        <v>5</v>
      </c>
      <c r="B43" s="85">
        <f>Assumptions!$E$115</f>
        <v>1</v>
      </c>
      <c r="C43" s="36">
        <f>C12*B43</f>
        <v>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B43*C43*E43</f>
        <v>0</v>
      </c>
    </row>
    <row r="44" spans="1:8" ht="10.9" customHeight="1">
      <c r="A44" s="65" t="s">
        <v>9</v>
      </c>
      <c r="B44" s="85">
        <f>Assumptions!$E$116</f>
        <v>1.2</v>
      </c>
      <c r="C44" s="36">
        <f>C13*B44</f>
        <v>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B44*C44*E44</f>
        <v>0</v>
      </c>
    </row>
    <row r="45" spans="1:8" ht="10.9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B45*C45*E45</f>
        <v>0</v>
      </c>
    </row>
    <row r="46" spans="1:8" ht="10.9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B46*C46*E46</f>
        <v>0</v>
      </c>
    </row>
    <row r="47" spans="1:8" ht="10.9" customHeight="1">
      <c r="A47" s="65" t="s">
        <v>15</v>
      </c>
      <c r="B47" s="85">
        <f>Assumptions!$E$119</f>
        <v>1.2</v>
      </c>
      <c r="C47" s="36">
        <f>C16*B47</f>
        <v>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B47*C47*E47</f>
        <v>0</v>
      </c>
    </row>
    <row r="48" spans="1:8" ht="10.9" customHeight="1">
      <c r="A48" s="67" t="s">
        <v>17</v>
      </c>
      <c r="B48" s="85">
        <f>Assumptions!$E$120</f>
        <v>1.2</v>
      </c>
      <c r="C48" s="36">
        <f>C17*B48</f>
        <v>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B48*C48*E48</f>
        <v>0</v>
      </c>
    </row>
    <row r="49" spans="1:8" ht="10.9" customHeight="1">
      <c r="A49" s="67" t="s">
        <v>19</v>
      </c>
      <c r="B49" s="85">
        <f>Assumptions!$E$121</f>
        <v>1</v>
      </c>
      <c r="C49" s="36">
        <f>C18*B49</f>
        <v>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B49*C49*E49</f>
        <v>0</v>
      </c>
    </row>
    <row r="50" spans="1:8" ht="10.9" customHeight="1">
      <c r="A50" s="65" t="s">
        <v>21</v>
      </c>
      <c r="B50" s="85">
        <f>Assumptions!$E$122</f>
        <v>1</v>
      </c>
      <c r="C50" s="36">
        <f>C19*B50</f>
        <v>0</v>
      </c>
      <c r="D50" s="37" t="s">
        <v>7</v>
      </c>
      <c r="E50" s="29">
        <f>Assumptions!$F$122</f>
        <v>903</v>
      </c>
      <c r="F50" s="37" t="s">
        <v>8</v>
      </c>
      <c r="H50" s="38">
        <f>B50*C50*E50</f>
        <v>0</v>
      </c>
    </row>
    <row r="51" spans="1:8" ht="10.9" customHeight="1">
      <c r="A51" s="86" t="s">
        <v>52</v>
      </c>
      <c r="B51" s="85">
        <f>Assumptions!$E$123</f>
        <v>1</v>
      </c>
      <c r="C51" s="36">
        <f>C20*B51</f>
        <v>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B51*C51*E51</f>
        <v>0</v>
      </c>
    </row>
    <row r="52" spans="1:8" ht="10.9" customHeight="1">
      <c r="A52" s="86" t="str">
        <f>B21</f>
        <v>Car Sales</v>
      </c>
      <c r="B52" s="85">
        <f>Assumptions!$E$124</f>
        <v>1</v>
      </c>
      <c r="C52" s="36">
        <f>C21*B52</f>
        <v>1000</v>
      </c>
      <c r="D52" s="37" t="s">
        <v>25</v>
      </c>
      <c r="E52" s="29">
        <f>Assumptions!$F$124</f>
        <v>1196</v>
      </c>
      <c r="F52" s="37" t="s">
        <v>8</v>
      </c>
      <c r="G52" s="35"/>
      <c r="H52" s="38">
        <f>B52*C52*E52</f>
        <v>1196000</v>
      </c>
    </row>
    <row r="53" spans="1:8" ht="10.9" customHeight="1">
      <c r="A53" s="86" t="str">
        <f>B22</f>
        <v>Vehicle Repairs</v>
      </c>
      <c r="B53" s="85">
        <f>Assumptions!$E$125</f>
        <v>1</v>
      </c>
      <c r="C53" s="36">
        <f>C22*B53</f>
        <v>0</v>
      </c>
      <c r="D53" s="37" t="s">
        <v>25</v>
      </c>
      <c r="E53" s="29">
        <f>Assumptions!$F$125</f>
        <v>1023</v>
      </c>
      <c r="F53" s="37" t="s">
        <v>8</v>
      </c>
      <c r="G53" s="35"/>
      <c r="H53" s="38">
        <f>B53*C53*E53</f>
        <v>0</v>
      </c>
    </row>
    <row r="54" spans="1:8" ht="10.9" customHeight="1">
      <c r="A54" s="86">
        <f>B23</f>
        <v>0</v>
      </c>
      <c r="B54" s="85">
        <f>Assumptions!$E$126</f>
        <v>0</v>
      </c>
      <c r="C54" s="36">
        <f>C23*B54</f>
        <v>0</v>
      </c>
      <c r="D54" s="37" t="s">
        <v>25</v>
      </c>
      <c r="E54" s="29">
        <f>Assumptions!$F$126</f>
        <v>0</v>
      </c>
      <c r="F54" s="37" t="s">
        <v>8</v>
      </c>
      <c r="G54" s="35"/>
      <c r="H54" s="38">
        <f>B54*C54*E54</f>
        <v>0</v>
      </c>
    </row>
    <row r="55" spans="1:8" ht="10.9" customHeight="1">
      <c r="A55" s="87"/>
      <c r="B55" s="87"/>
      <c r="C55" s="87"/>
      <c r="D55" s="39"/>
      <c r="E55" s="87"/>
      <c r="F55" s="87"/>
      <c r="G55" s="87"/>
      <c r="H55" s="87"/>
    </row>
    <row r="56" spans="1:8" ht="10.9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</row>
    <row r="57" spans="1:8" ht="10.9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95680</v>
      </c>
    </row>
    <row r="58" spans="1:8" ht="10.9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6000</v>
      </c>
    </row>
    <row r="59" spans="1:8" ht="10.9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7176</v>
      </c>
    </row>
    <row r="60" spans="1:8" ht="10.9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0</v>
      </c>
    </row>
    <row r="61" spans="1:8" ht="10.9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59800</v>
      </c>
    </row>
    <row r="62" spans="1:8" ht="10.9" customHeight="1">
      <c r="A62" s="67" t="s">
        <v>40</v>
      </c>
      <c r="B62" s="11"/>
      <c r="C62" s="24"/>
      <c r="E62" s="45">
        <f>Assumptions!$E$153</f>
        <v>0</v>
      </c>
      <c r="F62" s="37" t="s">
        <v>41</v>
      </c>
      <c r="H62" s="41">
        <f>E62</f>
        <v>0</v>
      </c>
    </row>
    <row r="63" spans="1:8" ht="10.9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60851.063469396147</v>
      </c>
    </row>
    <row r="64" spans="1:8" ht="10.9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14656.56</v>
      </c>
    </row>
    <row r="65" spans="1:8" ht="10.9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210000</v>
      </c>
    </row>
    <row r="66" spans="1:8" ht="10.9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1751163.6234693963</v>
      </c>
    </row>
    <row r="67" spans="1:8" ht="10.9" customHeight="1">
      <c r="A67" s="91"/>
      <c r="B67" s="47"/>
      <c r="C67" s="47"/>
      <c r="D67" s="47"/>
      <c r="E67" s="47"/>
      <c r="F67" s="47"/>
      <c r="G67" s="47"/>
      <c r="H67" s="92"/>
    </row>
    <row r="68" spans="1:8" ht="10.9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-551163.62346939626</v>
      </c>
    </row>
    <row r="69" spans="1:8" ht="10.9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-551.16362346939627</v>
      </c>
    </row>
    <row r="70" ht="10.9" customHeight="1"/>
    <row r="71" spans="1:8" ht="10.9" customHeight="1">
      <c r="A71" s="12"/>
      <c r="B71" s="12"/>
      <c r="C71" s="25"/>
      <c r="D71" s="26"/>
      <c r="E71" s="25"/>
      <c r="F71" s="25"/>
      <c r="G71" s="25"/>
      <c r="H71" s="25"/>
    </row>
    <row r="72" spans="1:8" ht="10.9" customHeight="1">
      <c r="A72" s="12"/>
      <c r="B72" s="12"/>
      <c r="C72" s="12"/>
      <c r="D72" s="386" t="s">
        <v>23</v>
      </c>
      <c r="E72" s="386"/>
      <c r="F72" s="387" t="s">
        <v>136</v>
      </c>
      <c r="G72" s="387"/>
      <c r="H72" s="387"/>
    </row>
    <row r="73" spans="1:8" ht="10.9" customHeight="1">
      <c r="A73" s="12"/>
      <c r="B73" s="12"/>
      <c r="C73" s="12"/>
      <c r="D73" s="386"/>
      <c r="E73" s="386"/>
      <c r="F73" s="387"/>
      <c r="G73" s="387"/>
      <c r="H73" s="387"/>
    </row>
    <row r="74" spans="1:8" ht="10.9" customHeight="1">
      <c r="A74" s="12"/>
      <c r="B74" s="12"/>
      <c r="C74" s="12"/>
      <c r="D74" s="386"/>
      <c r="E74" s="386"/>
      <c r="F74" s="387"/>
      <c r="G74" s="387"/>
      <c r="H74" s="387"/>
    </row>
    <row r="75" spans="1:8" ht="10.9" customHeight="1">
      <c r="A75" s="12"/>
      <c r="B75" s="12"/>
      <c r="C75" s="12"/>
      <c r="D75" s="12"/>
      <c r="E75" s="12"/>
      <c r="F75" s="12"/>
      <c r="G75" s="12"/>
      <c r="H75" s="12"/>
    </row>
    <row r="76" spans="1:8" ht="10.9" customHeight="1">
      <c r="A76" s="27" t="s">
        <v>121</v>
      </c>
      <c r="B76" s="27"/>
      <c r="C76" s="28"/>
      <c r="D76" s="28"/>
      <c r="E76" s="95" t="str">
        <f>Assumptions!$G$125</f>
        <v>Repair Garage</v>
      </c>
      <c r="F76" s="56"/>
      <c r="G76" s="96"/>
      <c r="H76" s="57"/>
    </row>
    <row r="77" spans="1:8" ht="10.9" customHeight="1">
      <c r="A77" s="27" t="s">
        <v>0</v>
      </c>
      <c r="B77" s="28"/>
      <c r="C77" s="28"/>
      <c r="D77" s="28"/>
      <c r="E77" s="95">
        <f>'Land Values'!$D$143</f>
        <v>20</v>
      </c>
      <c r="F77" s="56"/>
      <c r="G77" s="56"/>
      <c r="H77" s="58"/>
    </row>
    <row r="78" spans="1:8" ht="10.9" customHeight="1">
      <c r="A78" s="27" t="s">
        <v>1</v>
      </c>
      <c r="B78" s="27"/>
      <c r="C78" s="28"/>
      <c r="D78" s="28"/>
      <c r="E78" s="97" t="str">
        <f>Assumptions!$A$160</f>
        <v>Area Wide</v>
      </c>
      <c r="F78" s="98"/>
      <c r="G78" s="99"/>
      <c r="H78" s="100"/>
    </row>
    <row r="79" spans="1:8" ht="10.9" customHeight="1">
      <c r="A79" s="27" t="s">
        <v>2</v>
      </c>
      <c r="B79" s="27"/>
      <c r="C79" s="11"/>
      <c r="D79" s="62"/>
      <c r="E79" s="63">
        <f>SUM(C113:C124)</f>
        <v>1023</v>
      </c>
      <c r="F79" s="62" t="s">
        <v>3</v>
      </c>
      <c r="G79" s="30"/>
      <c r="H79" s="30"/>
    </row>
    <row r="80" spans="1:8" ht="10.9" customHeight="1">
      <c r="A80" s="27"/>
      <c r="B80" s="28"/>
      <c r="C80" s="62"/>
      <c r="D80" s="64"/>
      <c r="E80" s="62"/>
      <c r="F80" s="30"/>
      <c r="G80" s="30"/>
      <c r="H80" s="30"/>
    </row>
    <row r="81" spans="1:8" ht="10.9" customHeight="1">
      <c r="A81" s="32" t="s">
        <v>4</v>
      </c>
      <c r="B81" s="33"/>
      <c r="C81" s="33"/>
      <c r="D81" s="33"/>
      <c r="E81" s="33"/>
      <c r="F81" s="33"/>
      <c r="G81" s="33"/>
      <c r="H81" s="34"/>
    </row>
    <row r="82" spans="1:8" ht="10.9" customHeight="1">
      <c r="A82" s="65" t="s">
        <v>5</v>
      </c>
      <c r="B82" s="66" t="s">
        <v>6</v>
      </c>
      <c r="C82" s="104"/>
      <c r="D82" s="37" t="s">
        <v>7</v>
      </c>
      <c r="E82" s="29">
        <f>Assumptions!$C$132</f>
        <v>500</v>
      </c>
      <c r="F82" s="37" t="s">
        <v>8</v>
      </c>
      <c r="G82" s="35"/>
      <c r="H82" s="38">
        <f>C82*E82</f>
        <v>0</v>
      </c>
    </row>
    <row r="83" spans="1:8" ht="10.9" customHeight="1">
      <c r="A83" s="65" t="s">
        <v>9</v>
      </c>
      <c r="B83" s="66" t="s">
        <v>10</v>
      </c>
      <c r="C83" s="104"/>
      <c r="D83" s="37" t="s">
        <v>7</v>
      </c>
      <c r="E83" s="29">
        <f>Assumptions!$C$133</f>
        <v>1345</v>
      </c>
      <c r="F83" s="37" t="s">
        <v>8</v>
      </c>
      <c r="G83" s="35"/>
      <c r="H83" s="38">
        <f>C83*E83</f>
        <v>0</v>
      </c>
    </row>
    <row r="84" spans="1:8" ht="10.9" customHeight="1">
      <c r="A84" s="65" t="s">
        <v>11</v>
      </c>
      <c r="B84" s="66" t="s">
        <v>12</v>
      </c>
      <c r="C84" s="104"/>
      <c r="D84" s="37" t="s">
        <v>7</v>
      </c>
      <c r="E84" s="29">
        <f>Assumptions!$C$134</f>
        <v>0</v>
      </c>
      <c r="F84" s="37" t="s">
        <v>8</v>
      </c>
      <c r="G84" s="35"/>
      <c r="H84" s="38">
        <f>C84*E84</f>
        <v>0</v>
      </c>
    </row>
    <row r="85" spans="1:8" ht="10.9" customHeight="1">
      <c r="A85" s="65" t="s">
        <v>13</v>
      </c>
      <c r="B85" s="66" t="s">
        <v>14</v>
      </c>
      <c r="C85" s="104"/>
      <c r="D85" s="37" t="s">
        <v>7</v>
      </c>
      <c r="E85" s="29">
        <f>Assumptions!$C$135</f>
        <v>0</v>
      </c>
      <c r="F85" s="37" t="s">
        <v>8</v>
      </c>
      <c r="G85" s="35"/>
      <c r="H85" s="38">
        <f>C85*E85</f>
        <v>0</v>
      </c>
    </row>
    <row r="86" spans="1:8" ht="10.9" customHeight="1">
      <c r="A86" s="65" t="s">
        <v>15</v>
      </c>
      <c r="B86" s="66" t="s">
        <v>16</v>
      </c>
      <c r="C86" s="105"/>
      <c r="D86" s="37" t="s">
        <v>7</v>
      </c>
      <c r="E86" s="29">
        <f>Assumptions!$C$136</f>
        <v>1000</v>
      </c>
      <c r="F86" s="37" t="s">
        <v>8</v>
      </c>
      <c r="G86" s="35"/>
      <c r="H86" s="38">
        <f>C86*E86</f>
        <v>0</v>
      </c>
    </row>
    <row r="87" spans="1:8" ht="10.9" customHeight="1">
      <c r="A87" s="67" t="s">
        <v>17</v>
      </c>
      <c r="B87" s="66" t="s">
        <v>18</v>
      </c>
      <c r="C87" s="106"/>
      <c r="D87" s="37" t="s">
        <v>7</v>
      </c>
      <c r="E87" s="29">
        <f>Assumptions!$C$137</f>
        <v>2500</v>
      </c>
      <c r="F87" s="37" t="s">
        <v>8</v>
      </c>
      <c r="G87" s="47"/>
      <c r="H87" s="38">
        <f>C87*E87</f>
        <v>0</v>
      </c>
    </row>
    <row r="88" spans="1:8" ht="10.9" customHeight="1">
      <c r="A88" s="67" t="s">
        <v>19</v>
      </c>
      <c r="B88" s="66" t="s">
        <v>20</v>
      </c>
      <c r="C88" s="106"/>
      <c r="D88" s="37" t="s">
        <v>7</v>
      </c>
      <c r="E88" s="29">
        <f>Assumptions!$C$138</f>
        <v>1000</v>
      </c>
      <c r="F88" s="37" t="s">
        <v>8</v>
      </c>
      <c r="G88" s="47"/>
      <c r="H88" s="38">
        <f>C88*E88</f>
        <v>0</v>
      </c>
    </row>
    <row r="89" spans="1:8" ht="10.9" customHeight="1">
      <c r="A89" s="65" t="s">
        <v>21</v>
      </c>
      <c r="B89" s="66" t="s">
        <v>22</v>
      </c>
      <c r="C89" s="107"/>
      <c r="D89" s="37" t="s">
        <v>7</v>
      </c>
      <c r="E89" s="29">
        <f>Assumptions!$C$139</f>
        <v>1200</v>
      </c>
      <c r="F89" s="37" t="s">
        <v>8</v>
      </c>
      <c r="H89" s="38">
        <f>C89*E89</f>
        <v>0</v>
      </c>
    </row>
    <row r="90" spans="1:8" ht="10.9" customHeight="1">
      <c r="A90" s="65" t="s">
        <v>52</v>
      </c>
      <c r="B90" s="69"/>
      <c r="C90" s="104"/>
      <c r="D90" s="37" t="s">
        <v>25</v>
      </c>
      <c r="E90" s="29">
        <f>Assumptions!$C$140</f>
        <v>440</v>
      </c>
      <c r="F90" s="37" t="s">
        <v>8</v>
      </c>
      <c r="G90" s="35"/>
      <c r="H90" s="38">
        <f>C90*E90</f>
        <v>0</v>
      </c>
    </row>
    <row r="91" spans="1:8" ht="10.9" customHeight="1">
      <c r="A91" s="65" t="s">
        <v>23</v>
      </c>
      <c r="B91" s="103" t="str">
        <f>Assumptions!$B$124</f>
        <v>Car Sales</v>
      </c>
      <c r="C91" s="104"/>
      <c r="D91" s="37" t="s">
        <v>25</v>
      </c>
      <c r="E91" s="29">
        <f>Assumptions!$C$141</f>
        <v>1200</v>
      </c>
      <c r="F91" s="37" t="s">
        <v>8</v>
      </c>
      <c r="G91" s="35"/>
      <c r="H91" s="38">
        <f>C91*E91</f>
        <v>0</v>
      </c>
    </row>
    <row r="92" spans="1:8" ht="10.9" customHeight="1">
      <c r="A92" s="65" t="s">
        <v>23</v>
      </c>
      <c r="B92" s="103" t="str">
        <f>Assumptions!$B$125</f>
        <v>Vehicle Repairs</v>
      </c>
      <c r="C92" s="104">
        <f>Assumptions!$F$125</f>
        <v>1023</v>
      </c>
      <c r="D92" s="37" t="s">
        <v>25</v>
      </c>
      <c r="E92" s="29">
        <f>Assumptions!$C$142</f>
        <v>500</v>
      </c>
      <c r="F92" s="37" t="s">
        <v>8</v>
      </c>
      <c r="G92" s="35"/>
      <c r="H92" s="38">
        <f>C92*E92</f>
        <v>511500</v>
      </c>
    </row>
    <row r="93" spans="1:8" ht="10.9" customHeight="1">
      <c r="A93" s="65" t="s">
        <v>23</v>
      </c>
      <c r="B93" s="103">
        <f>Assumptions!$B$126</f>
        <v>0</v>
      </c>
      <c r="C93" s="104"/>
      <c r="D93" s="37" t="s">
        <v>25</v>
      </c>
      <c r="E93" s="29">
        <f>Assumptions!$C$143</f>
        <v>0</v>
      </c>
      <c r="F93" s="37" t="s">
        <v>8</v>
      </c>
      <c r="G93" s="35"/>
      <c r="H93" s="38">
        <f>C93*E93</f>
        <v>0</v>
      </c>
    </row>
    <row r="94" spans="1:8" ht="10.9" customHeight="1">
      <c r="A94" s="70"/>
      <c r="B94" s="39"/>
      <c r="C94" s="33"/>
      <c r="D94" s="33"/>
      <c r="E94" s="33"/>
      <c r="F94" s="33"/>
      <c r="G94" s="33"/>
      <c r="H94" s="40"/>
    </row>
    <row r="95" spans="1:8" ht="10.9" customHeight="1">
      <c r="A95" s="71" t="s">
        <v>4</v>
      </c>
      <c r="B95" s="33"/>
      <c r="C95" s="33"/>
      <c r="D95" s="33"/>
      <c r="E95" s="33"/>
      <c r="F95" s="33"/>
      <c r="G95" s="33"/>
      <c r="H95" s="43">
        <f>SUM(H82:H94)</f>
        <v>511500</v>
      </c>
    </row>
    <row r="96" spans="1:8" ht="10.9" customHeight="1">
      <c r="A96" s="72"/>
      <c r="B96" s="46"/>
      <c r="C96" s="73"/>
      <c r="D96" s="46"/>
      <c r="E96" s="74"/>
      <c r="F96" s="46"/>
      <c r="G96" s="74"/>
      <c r="H96" s="75"/>
    </row>
    <row r="97" spans="1:8" ht="10.9" customHeight="1">
      <c r="A97" s="71" t="s">
        <v>26</v>
      </c>
      <c r="B97" s="33"/>
      <c r="C97" s="33"/>
      <c r="D97" s="33"/>
      <c r="E97" s="33"/>
      <c r="F97" s="33"/>
      <c r="G97" s="33"/>
      <c r="H97" s="42"/>
    </row>
    <row r="98" spans="1:8" ht="10.9" customHeight="1">
      <c r="A98" s="76" t="s">
        <v>27</v>
      </c>
      <c r="B98" s="77" t="s">
        <v>28</v>
      </c>
      <c r="C98" s="73"/>
      <c r="D98" s="46"/>
      <c r="E98" s="74"/>
      <c r="F98" s="46"/>
      <c r="G98" s="74"/>
      <c r="H98" s="75"/>
    </row>
    <row r="99" spans="1:8" ht="10.9" customHeight="1">
      <c r="A99" s="65" t="s">
        <v>5</v>
      </c>
      <c r="B99" s="78">
        <f>Assumptions!$D$115</f>
        <v>2</v>
      </c>
      <c r="C99" s="36">
        <f>C82*B99</f>
        <v>0</v>
      </c>
      <c r="D99" s="37" t="s">
        <v>7</v>
      </c>
      <c r="E99" s="29"/>
      <c r="F99" s="37" t="s">
        <v>8</v>
      </c>
      <c r="G99" s="35"/>
      <c r="H99" s="38">
        <f>C99*E99</f>
        <v>0</v>
      </c>
    </row>
    <row r="100" spans="1:8" ht="10.9" customHeight="1">
      <c r="A100" s="65" t="s">
        <v>9</v>
      </c>
      <c r="B100" s="78">
        <f>Assumptions!$D$116</f>
        <v>2</v>
      </c>
      <c r="C100" s="36">
        <f>C83*B100</f>
        <v>0</v>
      </c>
      <c r="D100" s="37" t="s">
        <v>7</v>
      </c>
      <c r="E100" s="29"/>
      <c r="F100" s="37" t="s">
        <v>8</v>
      </c>
      <c r="G100" s="35"/>
      <c r="H100" s="38">
        <f>C100*E100</f>
        <v>0</v>
      </c>
    </row>
    <row r="101" spans="1:8" ht="10.9" customHeight="1">
      <c r="A101" s="65" t="s">
        <v>11</v>
      </c>
      <c r="B101" s="78">
        <f>Assumptions!$D$117</f>
        <v>3</v>
      </c>
      <c r="C101" s="36">
        <f>C84*B101</f>
        <v>0</v>
      </c>
      <c r="D101" s="37" t="s">
        <v>7</v>
      </c>
      <c r="E101" s="29"/>
      <c r="F101" s="37" t="s">
        <v>8</v>
      </c>
      <c r="G101" s="35"/>
      <c r="H101" s="38">
        <f>C101*E101</f>
        <v>0</v>
      </c>
    </row>
    <row r="102" spans="1:8" ht="10.9" customHeight="1">
      <c r="A102" s="65" t="s">
        <v>13</v>
      </c>
      <c r="B102" s="78">
        <f>Assumptions!$D$118</f>
        <v>1.5</v>
      </c>
      <c r="C102" s="36">
        <f>C85*B102</f>
        <v>0</v>
      </c>
      <c r="D102" s="37" t="s">
        <v>7</v>
      </c>
      <c r="E102" s="29"/>
      <c r="F102" s="37" t="s">
        <v>8</v>
      </c>
      <c r="G102" s="35"/>
      <c r="H102" s="38">
        <f>C102*E102</f>
        <v>0</v>
      </c>
    </row>
    <row r="103" spans="1:8" ht="10.9" customHeight="1">
      <c r="A103" s="65" t="s">
        <v>15</v>
      </c>
      <c r="B103" s="78">
        <f>Assumptions!$D$119</f>
        <v>1.5</v>
      </c>
      <c r="C103" s="36">
        <f>C86*B103</f>
        <v>0</v>
      </c>
      <c r="D103" s="37" t="s">
        <v>7</v>
      </c>
      <c r="E103" s="29"/>
      <c r="F103" s="37" t="s">
        <v>8</v>
      </c>
      <c r="G103" s="35"/>
      <c r="H103" s="38">
        <f>C103*E103</f>
        <v>0</v>
      </c>
    </row>
    <row r="104" spans="1:8" ht="10.9" customHeight="1">
      <c r="A104" s="67" t="s">
        <v>17</v>
      </c>
      <c r="B104" s="78">
        <f>Assumptions!$D$120</f>
        <v>2</v>
      </c>
      <c r="C104" s="36">
        <f>C87*B104</f>
        <v>0</v>
      </c>
      <c r="D104" s="37" t="s">
        <v>7</v>
      </c>
      <c r="E104" s="29"/>
      <c r="F104" s="37" t="s">
        <v>8</v>
      </c>
      <c r="G104" s="47"/>
      <c r="H104" s="38">
        <f>C104*E104</f>
        <v>0</v>
      </c>
    </row>
    <row r="105" spans="1:8" ht="10.9" customHeight="1">
      <c r="A105" s="67" t="s">
        <v>19</v>
      </c>
      <c r="B105" s="78">
        <f>Assumptions!$D$121</f>
        <v>1.5</v>
      </c>
      <c r="C105" s="36">
        <f>C88*B105</f>
        <v>0</v>
      </c>
      <c r="D105" s="37" t="s">
        <v>7</v>
      </c>
      <c r="E105" s="29"/>
      <c r="F105" s="37" t="s">
        <v>8</v>
      </c>
      <c r="G105" s="47"/>
      <c r="H105" s="38">
        <f>C105*E105</f>
        <v>0</v>
      </c>
    </row>
    <row r="106" spans="1:8" ht="10.9" customHeight="1">
      <c r="A106" s="65" t="s">
        <v>21</v>
      </c>
      <c r="B106" s="78">
        <f>Assumptions!$D$122</f>
        <v>3</v>
      </c>
      <c r="C106" s="36">
        <f>C89*B106</f>
        <v>0</v>
      </c>
      <c r="D106" s="37" t="s">
        <v>7</v>
      </c>
      <c r="E106" s="29"/>
      <c r="F106" s="37" t="s">
        <v>8</v>
      </c>
      <c r="H106" s="38">
        <f>C106*E106</f>
        <v>0</v>
      </c>
    </row>
    <row r="107" spans="1:8" ht="10.9" customHeight="1">
      <c r="A107" s="79" t="s">
        <v>52</v>
      </c>
      <c r="B107" s="78">
        <f>Assumptions!$D$123</f>
        <v>2</v>
      </c>
      <c r="C107" s="36">
        <f>C90*B107</f>
        <v>0</v>
      </c>
      <c r="D107" s="37" t="s">
        <v>25</v>
      </c>
      <c r="E107" s="29"/>
      <c r="F107" s="37" t="s">
        <v>8</v>
      </c>
      <c r="G107" s="35"/>
      <c r="H107" s="38">
        <f>C107*E107</f>
        <v>0</v>
      </c>
    </row>
    <row r="108" spans="1:8" ht="10.9" customHeight="1">
      <c r="A108" s="79" t="str">
        <f>B91</f>
        <v>Car Sales</v>
      </c>
      <c r="B108" s="78">
        <f>Assumptions!$D$124</f>
        <v>2</v>
      </c>
      <c r="C108" s="36">
        <f>C91*B108</f>
        <v>0</v>
      </c>
      <c r="D108" s="37" t="s">
        <v>25</v>
      </c>
      <c r="E108" s="29"/>
      <c r="F108" s="37" t="s">
        <v>8</v>
      </c>
      <c r="G108" s="35"/>
      <c r="H108" s="38">
        <f>C108*E108</f>
        <v>0</v>
      </c>
    </row>
    <row r="109" spans="1:8" ht="10.9" customHeight="1">
      <c r="A109" s="79" t="str">
        <f>B92</f>
        <v>Vehicle Repairs</v>
      </c>
      <c r="B109" s="78">
        <f>Assumptions!$D$125</f>
        <v>2</v>
      </c>
      <c r="C109" s="36">
        <f>C92*B109</f>
        <v>2046</v>
      </c>
      <c r="D109" s="37" t="s">
        <v>25</v>
      </c>
      <c r="E109" s="29">
        <f>'Land Values'!$D$143</f>
        <v>20</v>
      </c>
      <c r="F109" s="37" t="s">
        <v>8</v>
      </c>
      <c r="G109" s="35"/>
      <c r="H109" s="38">
        <f>C109*E109</f>
        <v>40920</v>
      </c>
    </row>
    <row r="110" spans="1:8" ht="10.9" customHeight="1">
      <c r="A110" s="79">
        <f>B93</f>
        <v>0</v>
      </c>
      <c r="B110" s="78">
        <f>Assumptions!$D$126</f>
        <v>0</v>
      </c>
      <c r="C110" s="36">
        <f>C93*B110</f>
        <v>0</v>
      </c>
      <c r="D110" s="37" t="s">
        <v>25</v>
      </c>
      <c r="E110" s="29"/>
      <c r="F110" s="37" t="s">
        <v>8</v>
      </c>
      <c r="G110" s="35"/>
      <c r="H110" s="38">
        <f>C110*E110</f>
        <v>0</v>
      </c>
    </row>
    <row r="111" spans="1:8" ht="10.9" customHeight="1">
      <c r="A111" s="80" t="s">
        <v>29</v>
      </c>
      <c r="B111" s="81"/>
      <c r="C111" s="82"/>
      <c r="D111" s="81"/>
      <c r="E111" s="83" t="s">
        <v>154</v>
      </c>
      <c r="F111" s="81"/>
      <c r="G111" s="44">
        <f>IF(SUM(H99:H110)&lt;250000,1%,IF(SUM(H99:H110)&lt;500000,3%,IF(SUM(H99:H110)&gt;500000,4%)))</f>
        <v>0.01</v>
      </c>
      <c r="H111" s="84">
        <f>SUM(H99:H110)*G111</f>
        <v>409.2</v>
      </c>
    </row>
    <row r="112" spans="1:8" ht="10.9" customHeight="1">
      <c r="A112" s="76"/>
      <c r="B112" s="77" t="s">
        <v>30</v>
      </c>
      <c r="C112" s="73"/>
      <c r="D112" s="46"/>
      <c r="E112" s="74"/>
      <c r="F112" s="46"/>
      <c r="G112" s="74"/>
      <c r="H112" s="75"/>
    </row>
    <row r="113" spans="1:8" ht="10.9" customHeight="1">
      <c r="A113" s="65" t="s">
        <v>5</v>
      </c>
      <c r="B113" s="85">
        <f>Assumptions!$E$115</f>
        <v>1</v>
      </c>
      <c r="C113" s="36">
        <f>C82*B113</f>
        <v>0</v>
      </c>
      <c r="D113" s="37" t="s">
        <v>7</v>
      </c>
      <c r="E113" s="29">
        <f>Assumptions!$F$115</f>
        <v>587</v>
      </c>
      <c r="F113" s="37" t="s">
        <v>8</v>
      </c>
      <c r="G113" s="35"/>
      <c r="H113" s="38">
        <f>C113*E113</f>
        <v>0</v>
      </c>
    </row>
    <row r="114" spans="1:8" ht="10.9" customHeight="1">
      <c r="A114" s="65" t="s">
        <v>9</v>
      </c>
      <c r="B114" s="85">
        <f>Assumptions!$E$116</f>
        <v>1.2</v>
      </c>
      <c r="C114" s="36">
        <f>C83*B114</f>
        <v>0</v>
      </c>
      <c r="D114" s="37" t="s">
        <v>7</v>
      </c>
      <c r="E114" s="29">
        <f>Assumptions!$F$116</f>
        <v>1339</v>
      </c>
      <c r="F114" s="37" t="s">
        <v>8</v>
      </c>
      <c r="G114" s="35"/>
      <c r="H114" s="38">
        <f>C114*E114</f>
        <v>0</v>
      </c>
    </row>
    <row r="115" spans="1:8" ht="10.9" customHeight="1">
      <c r="A115" s="65" t="s">
        <v>11</v>
      </c>
      <c r="B115" s="85">
        <f>Assumptions!$E$117</f>
        <v>1</v>
      </c>
      <c r="C115" s="36">
        <f>C84*B115</f>
        <v>0</v>
      </c>
      <c r="D115" s="37" t="s">
        <v>7</v>
      </c>
      <c r="E115" s="29">
        <f>Assumptions!$F$117</f>
        <v>1214</v>
      </c>
      <c r="F115" s="37" t="s">
        <v>8</v>
      </c>
      <c r="G115" s="35"/>
      <c r="H115" s="38">
        <f>C115*E115</f>
        <v>0</v>
      </c>
    </row>
    <row r="116" spans="1:8" ht="10.9" customHeight="1">
      <c r="A116" s="65" t="s">
        <v>13</v>
      </c>
      <c r="B116" s="85">
        <f>Assumptions!$E$118</f>
        <v>1</v>
      </c>
      <c r="C116" s="36">
        <f>C85*B116</f>
        <v>0</v>
      </c>
      <c r="D116" s="37" t="s">
        <v>7</v>
      </c>
      <c r="E116" s="29">
        <f>Assumptions!$F$118</f>
        <v>823</v>
      </c>
      <c r="F116" s="37" t="s">
        <v>8</v>
      </c>
      <c r="G116" s="35"/>
      <c r="H116" s="38">
        <f>C116*E116</f>
        <v>0</v>
      </c>
    </row>
    <row r="117" spans="1:8" ht="10.9" customHeight="1">
      <c r="A117" s="65" t="s">
        <v>15</v>
      </c>
      <c r="B117" s="85">
        <f>Assumptions!$E$119</f>
        <v>1.2</v>
      </c>
      <c r="C117" s="36">
        <f>C86*B117</f>
        <v>0</v>
      </c>
      <c r="D117" s="37" t="s">
        <v>7</v>
      </c>
      <c r="E117" s="29">
        <f>Assumptions!$F$119</f>
        <v>1283</v>
      </c>
      <c r="F117" s="37" t="s">
        <v>8</v>
      </c>
      <c r="G117" s="35"/>
      <c r="H117" s="38">
        <f>C117*E117</f>
        <v>0</v>
      </c>
    </row>
    <row r="118" spans="1:8" ht="10.9" customHeight="1">
      <c r="A118" s="67" t="s">
        <v>17</v>
      </c>
      <c r="B118" s="85">
        <f>Assumptions!$E$120</f>
        <v>1.2</v>
      </c>
      <c r="C118" s="36">
        <f>C87*B118</f>
        <v>0</v>
      </c>
      <c r="D118" s="37" t="s">
        <v>7</v>
      </c>
      <c r="E118" s="29">
        <f>Assumptions!$F$120</f>
        <v>1865</v>
      </c>
      <c r="F118" s="37" t="s">
        <v>8</v>
      </c>
      <c r="G118" s="47"/>
      <c r="H118" s="38">
        <f>C118*E118</f>
        <v>0</v>
      </c>
    </row>
    <row r="119" spans="1:8" ht="10.9" customHeight="1">
      <c r="A119" s="67" t="s">
        <v>19</v>
      </c>
      <c r="B119" s="85">
        <f>Assumptions!$E$121</f>
        <v>1</v>
      </c>
      <c r="C119" s="36">
        <f>C88*B119</f>
        <v>0</v>
      </c>
      <c r="D119" s="37" t="s">
        <v>7</v>
      </c>
      <c r="E119" s="29">
        <f>Assumptions!$F$121</f>
        <v>1985</v>
      </c>
      <c r="F119" s="37" t="s">
        <v>8</v>
      </c>
      <c r="G119" s="47"/>
      <c r="H119" s="38">
        <f>C119*E119</f>
        <v>0</v>
      </c>
    </row>
    <row r="120" spans="1:8" ht="10.9" customHeight="1">
      <c r="A120" s="65" t="s">
        <v>21</v>
      </c>
      <c r="B120" s="85">
        <f>Assumptions!$E$122</f>
        <v>1</v>
      </c>
      <c r="C120" s="36">
        <f>C89*B120</f>
        <v>0</v>
      </c>
      <c r="D120" s="37" t="s">
        <v>7</v>
      </c>
      <c r="E120" s="29">
        <f>Assumptions!$F$122</f>
        <v>903</v>
      </c>
      <c r="F120" s="37" t="s">
        <v>8</v>
      </c>
      <c r="H120" s="38">
        <f>C120*E120</f>
        <v>0</v>
      </c>
    </row>
    <row r="121" spans="1:8" ht="10.9" customHeight="1">
      <c r="A121" s="86" t="s">
        <v>52</v>
      </c>
      <c r="B121" s="85">
        <f>Assumptions!$E$123</f>
        <v>1</v>
      </c>
      <c r="C121" s="36">
        <f>C90*B121</f>
        <v>0</v>
      </c>
      <c r="D121" s="37" t="s">
        <v>25</v>
      </c>
      <c r="E121" s="29">
        <f>Assumptions!$F$123</f>
        <v>504</v>
      </c>
      <c r="F121" s="37" t="s">
        <v>8</v>
      </c>
      <c r="G121" s="35"/>
      <c r="H121" s="38">
        <f>C121*E121</f>
        <v>0</v>
      </c>
    </row>
    <row r="122" spans="1:8" ht="10.9" customHeight="1">
      <c r="A122" s="86" t="str">
        <f>B91</f>
        <v>Car Sales</v>
      </c>
      <c r="B122" s="85">
        <f>Assumptions!$E$124</f>
        <v>1</v>
      </c>
      <c r="C122" s="36">
        <f>C91*B122</f>
        <v>0</v>
      </c>
      <c r="D122" s="37" t="s">
        <v>25</v>
      </c>
      <c r="E122" s="29">
        <f>Assumptions!$F$124</f>
        <v>1196</v>
      </c>
      <c r="F122" s="37" t="s">
        <v>8</v>
      </c>
      <c r="G122" s="35"/>
      <c r="H122" s="38">
        <f>C122*E122</f>
        <v>0</v>
      </c>
    </row>
    <row r="123" spans="1:8" ht="10.9" customHeight="1">
      <c r="A123" s="86" t="str">
        <f>B92</f>
        <v>Vehicle Repairs</v>
      </c>
      <c r="B123" s="85">
        <f>Assumptions!$E$125</f>
        <v>1</v>
      </c>
      <c r="C123" s="36">
        <f>C92*B123</f>
        <v>1023</v>
      </c>
      <c r="D123" s="37" t="s">
        <v>25</v>
      </c>
      <c r="E123" s="29">
        <f>Assumptions!$F$125</f>
        <v>1023</v>
      </c>
      <c r="F123" s="37" t="s">
        <v>8</v>
      </c>
      <c r="G123" s="35"/>
      <c r="H123" s="38">
        <f>C123*E123</f>
        <v>1046529</v>
      </c>
    </row>
    <row r="124" spans="1:8" ht="10.9" customHeight="1">
      <c r="A124" s="86">
        <f>B93</f>
        <v>0</v>
      </c>
      <c r="B124" s="85">
        <f>Assumptions!$E$126</f>
        <v>0</v>
      </c>
      <c r="C124" s="36">
        <f>C93*B124</f>
        <v>0</v>
      </c>
      <c r="D124" s="37" t="s">
        <v>25</v>
      </c>
      <c r="E124" s="29">
        <f>Assumptions!$F$126</f>
        <v>0</v>
      </c>
      <c r="F124" s="37" t="s">
        <v>8</v>
      </c>
      <c r="G124" s="35"/>
      <c r="H124" s="38">
        <f>C124*E124</f>
        <v>0</v>
      </c>
    </row>
    <row r="125" spans="1:8" ht="10.9" customHeight="1">
      <c r="A125" s="87"/>
      <c r="B125" s="87"/>
      <c r="C125" s="87"/>
      <c r="D125" s="39"/>
      <c r="E125" s="87"/>
      <c r="F125" s="87"/>
      <c r="G125" s="87"/>
      <c r="H125" s="87"/>
    </row>
    <row r="126" spans="1:8" ht="10.9" customHeight="1">
      <c r="A126" s="67" t="s">
        <v>31</v>
      </c>
      <c r="B126" s="11"/>
      <c r="E126" s="88">
        <f>Assumptions!$E$147</f>
        <v>0</v>
      </c>
      <c r="F126" s="46" t="s">
        <v>32</v>
      </c>
      <c r="H126" s="38">
        <f>SUM(C113:C124)*E126</f>
        <v>0</v>
      </c>
    </row>
    <row r="127" spans="1:8" ht="10.9" customHeight="1">
      <c r="A127" s="67" t="s">
        <v>33</v>
      </c>
      <c r="B127" s="28"/>
      <c r="C127" s="47"/>
      <c r="D127" s="35"/>
      <c r="E127" s="102">
        <f>Assumptions!$E$148</f>
        <v>0.08</v>
      </c>
      <c r="F127" s="37" t="s">
        <v>34</v>
      </c>
      <c r="G127" s="35"/>
      <c r="H127" s="38">
        <f>SUM(H113:H124)*E127</f>
        <v>83722.32</v>
      </c>
    </row>
    <row r="128" spans="1:8" ht="10.9" customHeight="1">
      <c r="A128" s="67" t="s">
        <v>35</v>
      </c>
      <c r="B128" s="28"/>
      <c r="C128" s="47"/>
      <c r="D128" s="35"/>
      <c r="E128" s="102">
        <f>Assumptions!$E$149</f>
        <v>0.005</v>
      </c>
      <c r="F128" s="37" t="s">
        <v>36</v>
      </c>
      <c r="G128" s="35"/>
      <c r="H128" s="38">
        <f>H95*E128</f>
        <v>2557.5</v>
      </c>
    </row>
    <row r="129" spans="1:8" ht="10.9" customHeight="1">
      <c r="A129" s="67" t="s">
        <v>37</v>
      </c>
      <c r="B129" s="28"/>
      <c r="C129" s="47"/>
      <c r="D129" s="35"/>
      <c r="E129" s="102">
        <f>Assumptions!$E$150</f>
        <v>0.006</v>
      </c>
      <c r="F129" s="37" t="s">
        <v>34</v>
      </c>
      <c r="G129" s="35"/>
      <c r="H129" s="38">
        <f>SUM(H113:H124)*E129</f>
        <v>6279.174</v>
      </c>
    </row>
    <row r="130" spans="1:8" ht="10.9" customHeight="1">
      <c r="A130" s="67" t="s">
        <v>38</v>
      </c>
      <c r="B130" s="28"/>
      <c r="C130" s="47"/>
      <c r="D130" s="35"/>
      <c r="E130" s="102">
        <f>Assumptions!$E$151</f>
        <v>0.01</v>
      </c>
      <c r="F130" s="37" t="s">
        <v>36</v>
      </c>
      <c r="G130" s="35"/>
      <c r="H130" s="38">
        <f>SUM(H82:H87)*E130+H89*E130</f>
        <v>0</v>
      </c>
    </row>
    <row r="131" spans="1:8" ht="10.9" customHeight="1">
      <c r="A131" s="67" t="s">
        <v>39</v>
      </c>
      <c r="B131" s="28"/>
      <c r="C131" s="48"/>
      <c r="D131" s="35"/>
      <c r="E131" s="102">
        <f>Assumptions!$E$152</f>
        <v>0.05</v>
      </c>
      <c r="F131" s="37" t="s">
        <v>34</v>
      </c>
      <c r="G131" s="35"/>
      <c r="H131" s="38">
        <f>SUM(H113:H124)*E131</f>
        <v>52326.450000000004</v>
      </c>
    </row>
    <row r="132" spans="1:8" ht="10.9" customHeight="1">
      <c r="A132" s="67" t="s">
        <v>40</v>
      </c>
      <c r="B132" s="11"/>
      <c r="C132" s="24"/>
      <c r="E132" s="45">
        <f>Assumptions!$E$153</f>
        <v>0</v>
      </c>
      <c r="F132" s="37" t="s">
        <v>164</v>
      </c>
      <c r="H132" s="41">
        <f>C92*E132</f>
        <v>0</v>
      </c>
    </row>
    <row r="133" spans="1:8" ht="10.9" customHeight="1">
      <c r="A133" s="67" t="s">
        <v>42</v>
      </c>
      <c r="B133" s="28"/>
      <c r="C133" s="44">
        <f>Assumptions!$C$154</f>
        <v>0.06</v>
      </c>
      <c r="D133" s="36">
        <f>Assumptions!$D$154</f>
        <v>12</v>
      </c>
      <c r="E133" s="89" t="s">
        <v>43</v>
      </c>
      <c r="F133" s="29">
        <f>Assumptions!$G$154</f>
        <v>3</v>
      </c>
      <c r="G133" s="90" t="s">
        <v>109</v>
      </c>
      <c r="H133" s="38">
        <f>(((SUM(H99:H111)*POWER((1+C133/12),((D133+F133)/12)*12))-SUM(H99:H111))   +     ((((SUM(H113:H132)*POWER((1+C133/12),((D133+F133)/12)*12))-SUM(H113:H132))*0.5)))</f>
        <v>49486.733204275937</v>
      </c>
    </row>
    <row r="134" spans="1:8" ht="10.9" customHeight="1">
      <c r="A134" s="67" t="s">
        <v>44</v>
      </c>
      <c r="B134" s="28"/>
      <c r="C134" s="44">
        <f>Assumptions!$C$155</f>
        <v>0.01</v>
      </c>
      <c r="D134" s="37" t="s">
        <v>45</v>
      </c>
      <c r="E134" s="35"/>
      <c r="F134" s="35"/>
      <c r="G134" s="35"/>
      <c r="H134" s="38">
        <f>SUM(H99:H132)*C134</f>
        <v>12327.436440000001</v>
      </c>
    </row>
    <row r="135" spans="1:8" ht="10.9" customHeight="1">
      <c r="A135" s="67" t="s">
        <v>46</v>
      </c>
      <c r="B135" s="28"/>
      <c r="C135" s="35"/>
      <c r="D135" s="44">
        <f>Assumptions!$D$156</f>
        <v>0.175</v>
      </c>
      <c r="E135" s="37" t="s">
        <v>47</v>
      </c>
      <c r="F135" s="35"/>
      <c r="G135" s="35"/>
      <c r="H135" s="38">
        <f>H95*D135</f>
        <v>89512.5</v>
      </c>
    </row>
    <row r="136" spans="1:8" ht="10.9" customHeight="1">
      <c r="A136" s="71" t="s">
        <v>48</v>
      </c>
      <c r="B136" s="33"/>
      <c r="C136" s="33"/>
      <c r="D136" s="33"/>
      <c r="E136" s="33"/>
      <c r="F136" s="33"/>
      <c r="G136" s="33"/>
      <c r="H136" s="43">
        <f>SUM(H99:H135)</f>
        <v>1384070.313644276</v>
      </c>
    </row>
    <row r="137" spans="1:8" ht="10.9" customHeight="1">
      <c r="A137" s="91"/>
      <c r="B137" s="47"/>
      <c r="C137" s="47"/>
      <c r="D137" s="47"/>
      <c r="E137" s="47"/>
      <c r="F137" s="47"/>
      <c r="G137" s="47"/>
      <c r="H137" s="92"/>
    </row>
    <row r="138" spans="1:8" ht="10.9" customHeight="1">
      <c r="A138" s="93" t="s">
        <v>49</v>
      </c>
      <c r="B138" s="49"/>
      <c r="C138" s="49"/>
      <c r="D138" s="49"/>
      <c r="E138" s="49"/>
      <c r="F138" s="49"/>
      <c r="G138" s="49"/>
      <c r="H138" s="50">
        <f>H95-H136</f>
        <v>-872570.313644276</v>
      </c>
    </row>
    <row r="139" spans="1:8" ht="10.9" customHeight="1">
      <c r="A139" s="93" t="s">
        <v>50</v>
      </c>
      <c r="B139" s="49"/>
      <c r="C139" s="49"/>
      <c r="D139" s="49"/>
      <c r="E139" s="49"/>
      <c r="F139" s="49"/>
      <c r="G139" s="49"/>
      <c r="H139" s="94">
        <f>H138/E79</f>
        <v>-852.9524082544242</v>
      </c>
    </row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</sheetData>
  <mergeCells count="6">
    <mergeCell ref="A1:B5"/>
    <mergeCell ref="D2:E4"/>
    <mergeCell ref="F2:H4"/>
    <mergeCell ref="A71:B75"/>
    <mergeCell ref="D72:E74"/>
    <mergeCell ref="F72:H7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7657" r:id="rId4">
          <objectPr defaultSize="0" r:id="rId5">
            <anchor moveWithCells="1" sizeWithCells="1">
              <from>
                <xdr:col>0</xdr:col>
                <xdr:colOff>152753</xdr:colOff>
                <xdr:row>0</xdr:row>
                <xdr:rowOff>123825</xdr:rowOff>
              </from>
              <to>
                <xdr:col>2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7657" r:id="rId4"/>
      </mc:Fallback>
    </mc:AlternateContent>
    <mc:AlternateContent xmlns:mc="http://schemas.openxmlformats.org/markup-compatibility/2006">
      <mc:Choice Requires="x14">
        <oleObject progId="WordPad.Document.1" shapeId="27661" r:id="rId6">
          <objectPr defaultSize="0" r:id="rId5">
            <anchor moveWithCells="1" sizeWithCells="1">
              <from>
                <xdr:col>0</xdr:col>
                <xdr:colOff>152753</xdr:colOff>
                <xdr:row>70</xdr:row>
                <xdr:rowOff>123825</xdr:rowOff>
              </from>
              <to>
                <xdr:col>2</xdr:col>
                <xdr:colOff>266551</xdr:colOff>
                <xdr:row>74</xdr:row>
                <xdr:rowOff>104775</xdr:rowOff>
              </to>
            </anchor>
          </objectPr>
        </oleObject>
      </mc:Choice>
      <mc:Fallback>
        <oleObject progId="WordPad.Document.1" shapeId="27661" r:id="rId6"/>
      </mc:Fallback>
    </mc:AlternateContent>
  </oleObjec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196"/>
  <sheetViews>
    <sheetView topLeftCell="A78" zoomScale="120" view="normal" workbookViewId="0">
      <selection pane="topLeft" activeCell="D8" sqref="D8"/>
    </sheetView>
  </sheetViews>
  <sheetFormatPr defaultRowHeight="15"/>
  <cols>
    <col min="1" max="1" width="13.00390625" customWidth="1"/>
    <col min="2" max="2" width="3.00390625" customWidth="1"/>
    <col min="3" max="3" width="7.00390625" customWidth="1"/>
    <col min="4" max="8" width="10.75390625" customWidth="1"/>
  </cols>
  <sheetData>
    <row r="1" spans="1:9">
      <c r="A1" s="163"/>
      <c r="B1" s="180"/>
      <c r="C1" s="180"/>
      <c r="D1" s="373" t="s">
        <v>187</v>
      </c>
      <c r="E1" s="373"/>
      <c r="F1" s="373"/>
      <c r="G1" s="373"/>
      <c r="H1" s="373"/>
      <c r="I1" s="374"/>
    </row>
    <row r="2" spans="1:9">
      <c r="A2" s="164"/>
      <c r="B2" s="259"/>
      <c r="C2" s="259"/>
      <c r="D2" s="375"/>
      <c r="E2" s="375"/>
      <c r="F2" s="375"/>
      <c r="G2" s="375"/>
      <c r="H2" s="375"/>
      <c r="I2" s="376"/>
    </row>
    <row r="3" spans="1:9" ht="15.75" thickBot="1">
      <c r="A3" s="164"/>
      <c r="B3" s="259"/>
      <c r="C3" s="259"/>
      <c r="D3" s="375"/>
      <c r="E3" s="375"/>
      <c r="F3" s="375"/>
      <c r="G3" s="375"/>
      <c r="H3" s="375"/>
      <c r="I3" s="376"/>
    </row>
    <row r="4" spans="1:9" customHeight="1" thickBot="1">
      <c r="A4" s="268" t="s">
        <v>155</v>
      </c>
      <c r="B4" s="267"/>
      <c r="C4" s="267"/>
      <c r="D4" s="326">
        <v>0.5</v>
      </c>
      <c r="E4" s="327"/>
      <c r="F4" s="327"/>
      <c r="G4" s="327"/>
      <c r="H4" s="327"/>
      <c r="I4" s="328"/>
    </row>
    <row r="5" spans="1:9" ht="0.75" customHeight="1" hidden="1" thickBot="1">
      <c r="A5" s="228"/>
      <c r="B5" s="266"/>
      <c r="C5" s="266"/>
      <c r="D5" s="265"/>
      <c r="E5" s="327"/>
      <c r="F5" s="327"/>
      <c r="G5" s="327"/>
      <c r="H5" s="327"/>
      <c r="I5" s="328"/>
    </row>
    <row r="6" spans="1:9" customHeight="1" hidden="1" thickBot="1">
      <c r="A6" s="197"/>
      <c r="B6" s="329"/>
      <c r="C6" s="329"/>
      <c r="D6" s="330"/>
      <c r="E6" s="331"/>
      <c r="F6" s="332"/>
      <c r="G6" s="332"/>
      <c r="H6" s="332"/>
      <c r="I6" s="333"/>
    </row>
    <row r="7" spans="1:9" ht="15.75" hidden="1" thickBot="1">
      <c r="A7" s="274"/>
      <c r="B7" s="275"/>
      <c r="C7" s="275"/>
      <c r="D7" s="275"/>
      <c r="E7" s="275"/>
      <c r="F7" s="275"/>
      <c r="G7" s="275"/>
      <c r="H7" s="275"/>
      <c r="I7" s="276"/>
    </row>
    <row r="8" spans="1:11" ht="1.5" customHeight="1" thickBot="1">
      <c r="A8" s="227" t="s">
        <v>102</v>
      </c>
      <c r="B8" s="235"/>
      <c r="C8" s="235"/>
      <c r="D8" s="235"/>
      <c r="E8" s="235"/>
      <c r="F8" s="235"/>
      <c r="G8" s="235"/>
      <c r="H8" s="235"/>
      <c r="I8" s="236"/>
      <c r="K8" s="17"/>
    </row>
    <row r="9" spans="1:11" ht="15.75" hidden="1" thickBot="1">
      <c r="A9" s="228"/>
      <c r="B9" s="16"/>
      <c r="C9" s="16"/>
      <c r="D9" s="214"/>
      <c r="E9" s="214"/>
      <c r="F9" s="214"/>
      <c r="G9" s="214"/>
      <c r="H9" s="214"/>
      <c r="I9" s="203"/>
      <c r="K9" s="17"/>
    </row>
    <row r="10" spans="1:11" ht="10.5" customHeight="1" hidden="1" thickBot="1">
      <c r="A10" s="228" t="s">
        <v>166</v>
      </c>
      <c r="B10" s="16"/>
      <c r="C10" s="16"/>
      <c r="D10" s="298"/>
      <c r="E10" s="298"/>
      <c r="F10" s="298"/>
      <c r="G10" s="298"/>
      <c r="H10" s="298"/>
      <c r="I10" s="203"/>
      <c r="K10" s="17"/>
    </row>
    <row r="11" spans="1:11" ht="15.75" hidden="1" thickBot="1">
      <c r="A11" s="228"/>
      <c r="B11" s="16"/>
      <c r="C11" s="16"/>
      <c r="D11" s="289"/>
      <c r="E11" s="289"/>
      <c r="F11" s="289"/>
      <c r="G11" s="289"/>
      <c r="H11" s="289"/>
      <c r="I11" s="203"/>
      <c r="K11" s="17"/>
    </row>
    <row r="12" spans="1:11" ht="15.75" hidden="1" thickBot="1">
      <c r="A12" s="228" t="s">
        <v>167</v>
      </c>
      <c r="B12" s="16"/>
      <c r="C12" s="16"/>
      <c r="D12" s="298"/>
      <c r="E12" s="298"/>
      <c r="F12" s="298"/>
      <c r="G12" s="298"/>
      <c r="H12" s="298"/>
      <c r="I12" s="203"/>
      <c r="K12" s="17"/>
    </row>
    <row r="13" spans="1:11" ht="15.75" hidden="1" thickBot="1">
      <c r="A13" s="228"/>
      <c r="B13" s="16"/>
      <c r="C13" s="16"/>
      <c r="D13" s="289"/>
      <c r="E13" s="289"/>
      <c r="F13" s="289"/>
      <c r="G13" s="289"/>
      <c r="H13" s="289"/>
      <c r="I13" s="203"/>
      <c r="K13" s="23"/>
    </row>
    <row r="14" spans="1:9" ht="15.75" hidden="1" thickBot="1">
      <c r="A14" s="228" t="s">
        <v>173</v>
      </c>
      <c r="B14" s="16"/>
      <c r="C14" s="16"/>
      <c r="D14" s="298"/>
      <c r="E14" s="298"/>
      <c r="F14" s="298"/>
      <c r="G14" s="298"/>
      <c r="H14" s="298"/>
      <c r="I14" s="203"/>
    </row>
    <row r="15" spans="1:9" ht="15.75" hidden="1" thickBot="1">
      <c r="A15" s="228"/>
      <c r="B15" s="16"/>
      <c r="C15" s="16"/>
      <c r="D15" s="289"/>
      <c r="E15" s="289"/>
      <c r="F15" s="289"/>
      <c r="G15" s="289"/>
      <c r="H15" s="289"/>
      <c r="I15" s="203"/>
    </row>
    <row r="16" spans="1:9" ht="15.75" hidden="1" thickBot="1">
      <c r="A16" s="260" t="s">
        <v>101</v>
      </c>
      <c r="B16" s="261"/>
      <c r="C16" s="261"/>
      <c r="D16" s="290"/>
      <c r="E16" s="290"/>
      <c r="F16" s="290"/>
      <c r="G16" s="290"/>
      <c r="H16" s="290"/>
      <c r="I16" s="262"/>
    </row>
    <row r="17" spans="1:9" ht="15.75" hidden="1" thickBot="1">
      <c r="A17" s="228"/>
      <c r="B17" s="16"/>
      <c r="C17" s="16"/>
      <c r="D17" s="298"/>
      <c r="E17" s="298"/>
      <c r="F17" s="298"/>
      <c r="G17" s="298"/>
      <c r="H17" s="298"/>
      <c r="I17" s="203"/>
    </row>
    <row r="18" spans="1:9" ht="15.75" hidden="1" thickBot="1">
      <c r="A18" s="228" t="s">
        <v>166</v>
      </c>
      <c r="B18" s="16"/>
      <c r="C18" s="16"/>
      <c r="D18" s="298"/>
      <c r="E18" s="298"/>
      <c r="F18" s="298"/>
      <c r="G18" s="298"/>
      <c r="H18" s="298"/>
      <c r="I18" s="203"/>
    </row>
    <row r="19" spans="1:9" ht="15.75" hidden="1" thickBot="1">
      <c r="A19" s="228"/>
      <c r="B19" s="16"/>
      <c r="C19" s="16"/>
      <c r="D19" s="289"/>
      <c r="E19" s="289"/>
      <c r="F19" s="289"/>
      <c r="G19" s="289"/>
      <c r="H19" s="289"/>
      <c r="I19" s="203"/>
    </row>
    <row r="20" spans="1:9" ht="15.75" hidden="1" thickBot="1">
      <c r="A20" s="228" t="s">
        <v>167</v>
      </c>
      <c r="B20" s="16"/>
      <c r="C20" s="16"/>
      <c r="D20" s="298"/>
      <c r="E20" s="298"/>
      <c r="F20" s="298"/>
      <c r="G20" s="298"/>
      <c r="H20" s="298"/>
      <c r="I20" s="203"/>
    </row>
    <row r="21" spans="1:9" ht="3" customHeight="1" hidden="1" thickBot="1">
      <c r="A21" s="228"/>
      <c r="B21" s="16"/>
      <c r="C21" s="16"/>
      <c r="D21" s="289"/>
      <c r="E21" s="289"/>
      <c r="F21" s="289"/>
      <c r="G21" s="289"/>
      <c r="H21" s="289"/>
      <c r="I21" s="203"/>
    </row>
    <row r="22" spans="1:9" ht="15.75" hidden="1" thickBot="1">
      <c r="A22" s="228" t="s">
        <v>173</v>
      </c>
      <c r="B22" s="16"/>
      <c r="C22" s="16"/>
      <c r="D22" s="298"/>
      <c r="E22" s="298"/>
      <c r="F22" s="298"/>
      <c r="G22" s="298"/>
      <c r="H22" s="298"/>
      <c r="I22" s="203"/>
    </row>
    <row r="23" spans="1:9" ht="15.75" hidden="1" thickBot="1">
      <c r="A23" s="228"/>
      <c r="B23" s="16"/>
      <c r="C23" s="16"/>
      <c r="D23" s="289"/>
      <c r="E23" s="289"/>
      <c r="F23" s="289"/>
      <c r="G23" s="289"/>
      <c r="H23" s="289"/>
      <c r="I23" s="203"/>
    </row>
    <row r="24" spans="1:9" ht="15.75" hidden="1" thickBot="1">
      <c r="A24" s="260" t="s">
        <v>100</v>
      </c>
      <c r="B24" s="261"/>
      <c r="C24" s="261"/>
      <c r="D24" s="290"/>
      <c r="E24" s="290"/>
      <c r="F24" s="290"/>
      <c r="G24" s="290"/>
      <c r="H24" s="290"/>
      <c r="I24" s="262"/>
    </row>
    <row r="25" spans="1:9" ht="15.75" hidden="1" thickBot="1">
      <c r="A25" s="228"/>
      <c r="B25" s="16"/>
      <c r="C25" s="16"/>
      <c r="D25" s="298"/>
      <c r="E25" s="298"/>
      <c r="F25" s="298"/>
      <c r="G25" s="298"/>
      <c r="H25" s="298"/>
      <c r="I25" s="203"/>
    </row>
    <row r="26" spans="1:9" ht="15.75" hidden="1" thickBot="1">
      <c r="A26" s="228" t="s">
        <v>166</v>
      </c>
      <c r="B26" s="16"/>
      <c r="C26" s="16"/>
      <c r="D26" s="298"/>
      <c r="E26" s="298"/>
      <c r="F26" s="298"/>
      <c r="G26" s="298"/>
      <c r="H26" s="298"/>
      <c r="I26" s="203"/>
    </row>
    <row r="27" spans="1:9" ht="15.75" hidden="1" thickBot="1">
      <c r="A27" s="228"/>
      <c r="B27" s="16"/>
      <c r="C27" s="16"/>
      <c r="D27" s="289"/>
      <c r="E27" s="289"/>
      <c r="F27" s="289"/>
      <c r="G27" s="289"/>
      <c r="H27" s="289"/>
      <c r="I27" s="203"/>
    </row>
    <row r="28" spans="1:9" ht="6.75" customHeight="1" hidden="1" thickBot="1">
      <c r="A28" s="228" t="s">
        <v>167</v>
      </c>
      <c r="B28" s="16"/>
      <c r="C28" s="16"/>
      <c r="D28" s="298"/>
      <c r="E28" s="298"/>
      <c r="F28" s="298"/>
      <c r="G28" s="298"/>
      <c r="H28" s="298"/>
      <c r="I28" s="203"/>
    </row>
    <row r="29" spans="1:9" ht="15.75" hidden="1" thickBot="1">
      <c r="A29" s="228"/>
      <c r="B29" s="16"/>
      <c r="C29" s="16"/>
      <c r="D29" s="289"/>
      <c r="E29" s="289"/>
      <c r="F29" s="289"/>
      <c r="G29" s="289"/>
      <c r="H29" s="289"/>
      <c r="I29" s="203"/>
    </row>
    <row r="30" spans="1:9" ht="15.75" hidden="1" thickBot="1">
      <c r="A30" s="228" t="s">
        <v>173</v>
      </c>
      <c r="B30" s="16"/>
      <c r="C30" s="16"/>
      <c r="D30" s="298"/>
      <c r="E30" s="298"/>
      <c r="F30" s="298"/>
      <c r="G30" s="298"/>
      <c r="H30" s="298"/>
      <c r="I30" s="203"/>
    </row>
    <row r="31" spans="1:9" ht="15.75" hidden="1" thickBot="1">
      <c r="A31" s="228"/>
      <c r="B31" s="16"/>
      <c r="C31" s="16"/>
      <c r="D31" s="289"/>
      <c r="E31" s="289"/>
      <c r="F31" s="289"/>
      <c r="G31" s="289"/>
      <c r="H31" s="289"/>
      <c r="I31" s="203"/>
    </row>
    <row r="32" spans="1:9" ht="12.75" customHeight="1" hidden="1" thickBot="1">
      <c r="A32" s="260" t="s">
        <v>99</v>
      </c>
      <c r="B32" s="261"/>
      <c r="C32" s="261"/>
      <c r="D32" s="290"/>
      <c r="E32" s="290"/>
      <c r="F32" s="290"/>
      <c r="G32" s="290"/>
      <c r="H32" s="290"/>
      <c r="I32" s="262"/>
    </row>
    <row r="33" spans="1:9" ht="15.75" hidden="1" thickBot="1">
      <c r="A33" s="228"/>
      <c r="B33" s="16"/>
      <c r="C33" s="16"/>
      <c r="D33" s="298"/>
      <c r="E33" s="298"/>
      <c r="F33" s="298"/>
      <c r="G33" s="298"/>
      <c r="H33" s="298"/>
      <c r="I33" s="203"/>
    </row>
    <row r="34" spans="1:9" ht="15.75" hidden="1" thickBot="1">
      <c r="A34" s="228" t="s">
        <v>166</v>
      </c>
      <c r="B34" s="16"/>
      <c r="C34" s="16"/>
      <c r="D34" s="298"/>
      <c r="E34" s="298"/>
      <c r="F34" s="298"/>
      <c r="G34" s="298"/>
      <c r="H34" s="298"/>
      <c r="I34" s="203"/>
    </row>
    <row r="35" spans="1:9" ht="15.75" hidden="1" thickBot="1">
      <c r="A35" s="228"/>
      <c r="B35" s="16"/>
      <c r="C35" s="16"/>
      <c r="D35" s="289"/>
      <c r="E35" s="289"/>
      <c r="F35" s="289"/>
      <c r="G35" s="289"/>
      <c r="H35" s="289"/>
      <c r="I35" s="203"/>
    </row>
    <row r="36" spans="1:9" ht="15.75" hidden="1" thickBot="1">
      <c r="A36" s="228" t="s">
        <v>167</v>
      </c>
      <c r="B36" s="16"/>
      <c r="C36" s="16"/>
      <c r="D36" s="298"/>
      <c r="E36" s="298"/>
      <c r="F36" s="298"/>
      <c r="G36" s="298"/>
      <c r="H36" s="298"/>
      <c r="I36" s="203"/>
    </row>
    <row r="37" spans="1:9" ht="15.75" hidden="1" thickBot="1">
      <c r="A37" s="228"/>
      <c r="B37" s="16"/>
      <c r="C37" s="16"/>
      <c r="D37" s="289"/>
      <c r="E37" s="289"/>
      <c r="F37" s="289"/>
      <c r="G37" s="289"/>
      <c r="H37" s="289"/>
      <c r="I37" s="203"/>
    </row>
    <row r="38" spans="1:9" ht="15.75" hidden="1" thickBot="1">
      <c r="A38" s="228" t="s">
        <v>173</v>
      </c>
      <c r="B38" s="16"/>
      <c r="C38" s="16"/>
      <c r="D38" s="298"/>
      <c r="E38" s="298"/>
      <c r="F38" s="298"/>
      <c r="G38" s="298"/>
      <c r="H38" s="298"/>
      <c r="I38" s="203"/>
    </row>
    <row r="39" spans="1:9" ht="13.5" customHeight="1" hidden="1" thickBot="1">
      <c r="A39" s="228"/>
      <c r="B39" s="16"/>
      <c r="C39" s="16"/>
      <c r="D39" s="289"/>
      <c r="E39" s="289"/>
      <c r="F39" s="289"/>
      <c r="G39" s="289"/>
      <c r="H39" s="289"/>
      <c r="I39" s="203"/>
    </row>
    <row r="40" spans="1:9" ht="15.75" hidden="1" thickBot="1">
      <c r="A40" s="260" t="s">
        <v>98</v>
      </c>
      <c r="B40" s="261"/>
      <c r="C40" s="261"/>
      <c r="D40" s="290"/>
      <c r="E40" s="290"/>
      <c r="F40" s="290"/>
      <c r="G40" s="290"/>
      <c r="H40" s="290"/>
      <c r="I40" s="262"/>
    </row>
    <row r="41" spans="1:9" ht="15.75" hidden="1" thickBot="1">
      <c r="A41" s="228"/>
      <c r="B41" s="16"/>
      <c r="C41" s="16"/>
      <c r="D41" s="298"/>
      <c r="E41" s="298"/>
      <c r="F41" s="298"/>
      <c r="G41" s="298"/>
      <c r="H41" s="298"/>
      <c r="I41" s="203"/>
    </row>
    <row r="42" spans="1:9" ht="15.75" hidden="1" thickBot="1">
      <c r="A42" s="228" t="s">
        <v>166</v>
      </c>
      <c r="B42" s="16"/>
      <c r="C42" s="16"/>
      <c r="D42" s="298"/>
      <c r="E42" s="298"/>
      <c r="F42" s="298"/>
      <c r="G42" s="298"/>
      <c r="H42" s="298"/>
      <c r="I42" s="203"/>
    </row>
    <row r="43" spans="1:9" ht="15.75" hidden="1" thickBot="1">
      <c r="A43" s="228"/>
      <c r="B43" s="16"/>
      <c r="C43" s="16"/>
      <c r="D43" s="289"/>
      <c r="E43" s="289"/>
      <c r="F43" s="289"/>
      <c r="G43" s="289"/>
      <c r="H43" s="289"/>
      <c r="I43" s="203"/>
    </row>
    <row r="44" spans="1:9" ht="15.75" hidden="1" thickBot="1">
      <c r="A44" s="228" t="s">
        <v>167</v>
      </c>
      <c r="B44" s="16"/>
      <c r="C44" s="16"/>
      <c r="D44" s="298"/>
      <c r="E44" s="298"/>
      <c r="F44" s="298"/>
      <c r="G44" s="298"/>
      <c r="H44" s="298"/>
      <c r="I44" s="203"/>
    </row>
    <row r="45" spans="1:9" ht="15.75" hidden="1" thickBot="1">
      <c r="A45" s="228"/>
      <c r="B45" s="16"/>
      <c r="C45" s="16"/>
      <c r="D45" s="289"/>
      <c r="E45" s="289"/>
      <c r="F45" s="289"/>
      <c r="G45" s="289"/>
      <c r="H45" s="289"/>
      <c r="I45" s="203"/>
    </row>
    <row r="46" spans="1:9" ht="15.75" hidden="1" thickBot="1">
      <c r="A46" s="228" t="s">
        <v>173</v>
      </c>
      <c r="B46" s="16"/>
      <c r="C46" s="16"/>
      <c r="D46" s="298"/>
      <c r="E46" s="298"/>
      <c r="F46" s="298"/>
      <c r="G46" s="298"/>
      <c r="H46" s="298"/>
      <c r="I46" s="203"/>
    </row>
    <row r="47" spans="1:9" ht="15.75" hidden="1" thickBot="1">
      <c r="A47" s="197"/>
      <c r="B47" s="198"/>
      <c r="C47" s="198"/>
      <c r="D47" s="291"/>
      <c r="E47" s="291"/>
      <c r="F47" s="291"/>
      <c r="G47" s="291"/>
      <c r="H47" s="291"/>
      <c r="I47" s="199"/>
    </row>
    <row r="48" spans="1:9" ht="15.75" hidden="1" thickBot="1">
      <c r="A48" s="260" t="s">
        <v>170</v>
      </c>
      <c r="B48" s="258"/>
      <c r="C48" s="258"/>
      <c r="D48" s="292"/>
      <c r="E48" s="292"/>
      <c r="F48" s="292"/>
      <c r="G48" s="292"/>
      <c r="H48" s="292"/>
      <c r="I48" s="277"/>
    </row>
    <row r="49" spans="1:9" ht="15.75" hidden="1" thickBot="1">
      <c r="A49" s="287" t="s">
        <v>172</v>
      </c>
      <c r="B49" s="16"/>
      <c r="C49" s="16"/>
      <c r="D49" s="309"/>
      <c r="E49" s="309"/>
      <c r="F49" s="309"/>
      <c r="G49" s="309"/>
      <c r="H49" s="309"/>
      <c r="I49" s="203"/>
    </row>
    <row r="50" spans="1:9" ht="15.75" hidden="1" thickBot="1">
      <c r="A50" s="287" t="s">
        <v>171</v>
      </c>
      <c r="B50" s="16"/>
      <c r="C50" s="16"/>
      <c r="D50" s="309"/>
      <c r="E50" s="309"/>
      <c r="F50" s="309"/>
      <c r="G50" s="309"/>
      <c r="H50" s="309"/>
      <c r="I50" s="203"/>
    </row>
    <row r="51" spans="1:9" customHeight="1" thickBot="1">
      <c r="A51" s="350"/>
      <c r="B51" s="351"/>
      <c r="C51" s="351"/>
      <c r="D51" s="351"/>
      <c r="E51" s="351"/>
      <c r="F51" s="351"/>
      <c r="G51" s="351"/>
      <c r="H51" s="348"/>
      <c r="I51" s="349"/>
    </row>
    <row r="52" spans="1:9" customHeight="1">
      <c r="A52" s="184" t="s">
        <v>92</v>
      </c>
      <c r="B52" s="185"/>
      <c r="C52" s="185"/>
      <c r="D52" s="185"/>
      <c r="E52" s="185"/>
      <c r="F52" s="185"/>
      <c r="G52" s="185"/>
      <c r="H52" s="185"/>
      <c r="I52" s="186"/>
    </row>
    <row r="53" spans="1:9" customHeight="1">
      <c r="A53" s="228"/>
      <c r="B53" s="16"/>
      <c r="C53" s="16"/>
      <c r="D53" s="214" t="s">
        <v>89</v>
      </c>
      <c r="E53" s="214" t="s">
        <v>55</v>
      </c>
      <c r="F53" s="214" t="s">
        <v>90</v>
      </c>
      <c r="G53" s="214" t="s">
        <v>91</v>
      </c>
      <c r="H53" s="16"/>
      <c r="I53" s="203"/>
    </row>
    <row r="54" spans="1:9" customHeight="1">
      <c r="A54" s="228" t="s">
        <v>166</v>
      </c>
      <c r="B54" s="16"/>
      <c r="C54" s="16"/>
      <c r="D54" s="269">
        <f>$D$133+((D59-$D$133)*$D$4)</f>
        <v>10.799999999999999</v>
      </c>
      <c r="E54" s="270">
        <f>$D$133+((E59-$D$133)*$D$4)</f>
        <v>0.8</v>
      </c>
      <c r="F54" s="271">
        <f>$D$133+((F59-$D$133)*$D$4)</f>
        <v>0.8</v>
      </c>
      <c r="G54" s="272">
        <f>$D$133+((G59-$D$133)*$D$4)</f>
        <v>0.8</v>
      </c>
      <c r="H54" s="16"/>
      <c r="I54" s="203"/>
    </row>
    <row r="55" spans="1:9" customHeight="1">
      <c r="A55" s="228"/>
      <c r="B55" s="16"/>
      <c r="C55" s="16"/>
      <c r="D55" s="16"/>
      <c r="E55" s="16"/>
      <c r="F55" s="16"/>
      <c r="G55" s="16"/>
      <c r="H55" s="16"/>
      <c r="I55" s="203"/>
    </row>
    <row r="56" spans="1:9" customHeight="1">
      <c r="A56" s="228" t="s">
        <v>167</v>
      </c>
      <c r="B56" s="16"/>
      <c r="C56" s="16"/>
      <c r="D56" s="269">
        <f>$D$59+((D59-$D$59)*$D$4)</f>
        <v>20</v>
      </c>
      <c r="E56" s="270">
        <f>$D$59+((E59-$D$59)*$D$4)</f>
        <v>10</v>
      </c>
      <c r="F56" s="271">
        <f>$D$59+((F59-$D$59)*$D$4)</f>
        <v>10</v>
      </c>
      <c r="G56" s="272">
        <f>$D$59+((G59-$D$59)*$D$4)</f>
        <v>10</v>
      </c>
      <c r="H56" s="16"/>
      <c r="I56" s="203"/>
    </row>
    <row r="57" spans="1:9" customHeight="1">
      <c r="A57" s="228"/>
      <c r="B57" s="16"/>
      <c r="C57" s="16"/>
      <c r="D57" s="16"/>
      <c r="E57" s="16"/>
      <c r="F57" s="16"/>
      <c r="G57" s="16"/>
      <c r="H57" s="16"/>
      <c r="I57" s="203"/>
    </row>
    <row r="58" spans="1:9" customHeight="1">
      <c r="A58" s="228" t="s">
        <v>173</v>
      </c>
      <c r="B58" s="16"/>
      <c r="C58" s="16"/>
      <c r="D58" s="314">
        <f>Assumptions!D182/10000</f>
        <v>20</v>
      </c>
      <c r="E58" s="318">
        <f>Assumptions!E182/10000</f>
        <v>0</v>
      </c>
      <c r="F58" s="320">
        <f>Assumptions!F182/10000</f>
        <v>0</v>
      </c>
      <c r="G58" s="322">
        <f>Assumptions!G182/10000</f>
        <v>0</v>
      </c>
      <c r="H58" s="16"/>
      <c r="I58" s="203"/>
    </row>
    <row r="59" spans="1:9" customHeight="1">
      <c r="A59" s="228" t="s">
        <v>168</v>
      </c>
      <c r="B59" s="16"/>
      <c r="C59" s="16"/>
      <c r="D59" s="314">
        <f>Assumptions!D183/10000</f>
        <v>20</v>
      </c>
      <c r="E59" s="318">
        <f>Assumptions!E183/10000</f>
        <v>0</v>
      </c>
      <c r="F59" s="320">
        <f>Assumptions!F183/10000</f>
        <v>0</v>
      </c>
      <c r="G59" s="322">
        <f>Assumptions!G183/10000</f>
        <v>0</v>
      </c>
      <c r="H59" s="16"/>
      <c r="I59" s="203"/>
    </row>
    <row r="60" spans="1:9" customHeight="1">
      <c r="A60" s="228"/>
      <c r="B60" s="16"/>
      <c r="C60" s="16"/>
      <c r="D60" s="16"/>
      <c r="E60" s="16"/>
      <c r="F60" s="16"/>
      <c r="G60" s="16"/>
      <c r="H60" s="16"/>
      <c r="I60" s="203"/>
    </row>
    <row r="61" spans="1:9" customHeight="1">
      <c r="A61" s="260" t="s">
        <v>93</v>
      </c>
      <c r="B61" s="261"/>
      <c r="C61" s="261"/>
      <c r="D61" s="261"/>
      <c r="E61" s="261"/>
      <c r="F61" s="261"/>
      <c r="G61" s="261"/>
      <c r="H61" s="261"/>
      <c r="I61" s="262"/>
    </row>
    <row r="62" spans="1:12" customHeight="1">
      <c r="A62" s="228"/>
      <c r="B62" s="16"/>
      <c r="C62" s="16"/>
      <c r="D62" s="214" t="s">
        <v>89</v>
      </c>
      <c r="E62" s="214" t="s">
        <v>55</v>
      </c>
      <c r="F62" s="214" t="s">
        <v>90</v>
      </c>
      <c r="G62" s="214" t="s">
        <v>91</v>
      </c>
      <c r="H62" s="16"/>
      <c r="I62" s="203"/>
      <c r="L62" s="24"/>
    </row>
    <row r="63" spans="1:9" customHeight="1">
      <c r="A63" s="228" t="s">
        <v>169</v>
      </c>
      <c r="B63" s="16"/>
      <c r="C63" s="16"/>
      <c r="D63" s="269">
        <f>$D$133+((D68-$D$133)*$D$4)</f>
        <v>25.8</v>
      </c>
      <c r="E63" s="270">
        <f>$D$133+((E68-$D$133)*$D$4)</f>
        <v>0.8</v>
      </c>
      <c r="F63" s="271">
        <f>$D$133+((F68-$D$133)*$D$4)</f>
        <v>0.8</v>
      </c>
      <c r="G63" s="272">
        <f>$D$133+((G68-$D$133)*$D$4)</f>
        <v>0.8</v>
      </c>
      <c r="H63" s="16"/>
      <c r="I63" s="203"/>
    </row>
    <row r="64" spans="1:9" customHeight="1">
      <c r="A64" s="228"/>
      <c r="B64" s="16"/>
      <c r="C64" s="16"/>
      <c r="D64" s="16"/>
      <c r="E64" s="16"/>
      <c r="F64" s="16"/>
      <c r="G64" s="16"/>
      <c r="H64" s="16"/>
      <c r="I64" s="203"/>
    </row>
    <row r="65" spans="1:9" customHeight="1">
      <c r="A65" s="228" t="s">
        <v>167</v>
      </c>
      <c r="B65" s="16"/>
      <c r="C65" s="16"/>
      <c r="D65" s="269">
        <f>$D$59+((D68-$D$59)*$D$4)</f>
        <v>35</v>
      </c>
      <c r="E65" s="270">
        <f>$D$59+((E68-$D$59)*$D$4)</f>
        <v>10</v>
      </c>
      <c r="F65" s="271">
        <f>$D$59+((F68-$D$59)*$D$4)</f>
        <v>10</v>
      </c>
      <c r="G65" s="272">
        <f>$D$59+((G68-$D$59)*$D$4)</f>
        <v>10</v>
      </c>
      <c r="H65" s="16"/>
      <c r="I65" s="203"/>
    </row>
    <row r="66" spans="1:9" customHeight="1">
      <c r="A66" s="228"/>
      <c r="B66" s="16"/>
      <c r="C66" s="16"/>
      <c r="D66" s="16"/>
      <c r="E66" s="16"/>
      <c r="F66" s="16"/>
      <c r="G66" s="16"/>
      <c r="H66" s="16"/>
      <c r="I66" s="203"/>
    </row>
    <row r="67" spans="1:9" customHeight="1">
      <c r="A67" s="228" t="s">
        <v>173</v>
      </c>
      <c r="B67" s="16"/>
      <c r="C67" s="16"/>
      <c r="D67" s="314">
        <f>Assumptions!D185/10000</f>
        <v>50</v>
      </c>
      <c r="E67" s="318">
        <f>Assumptions!E185/10000</f>
        <v>0</v>
      </c>
      <c r="F67" s="320">
        <f>Assumptions!F185/10000</f>
        <v>0</v>
      </c>
      <c r="G67" s="322">
        <f>Assumptions!G185/10000</f>
        <v>0</v>
      </c>
      <c r="H67" s="16"/>
      <c r="I67" s="203"/>
    </row>
    <row r="68" spans="1:9" customHeight="1">
      <c r="A68" s="228" t="s">
        <v>168</v>
      </c>
      <c r="B68" s="16"/>
      <c r="C68" s="16"/>
      <c r="D68" s="314">
        <f>Assumptions!D186/10000</f>
        <v>50</v>
      </c>
      <c r="E68" s="318">
        <f>Assumptions!E186/10000</f>
        <v>0</v>
      </c>
      <c r="F68" s="320">
        <f>Assumptions!F186/10000</f>
        <v>0</v>
      </c>
      <c r="G68" s="322">
        <f>Assumptions!G186/10000</f>
        <v>0</v>
      </c>
      <c r="H68" s="16"/>
      <c r="I68" s="203"/>
    </row>
    <row r="69" spans="1:9" customHeight="1">
      <c r="A69" s="228"/>
      <c r="B69" s="16"/>
      <c r="C69" s="16"/>
      <c r="D69" s="16"/>
      <c r="E69" s="16"/>
      <c r="F69" s="16"/>
      <c r="G69" s="16"/>
      <c r="H69" s="16"/>
      <c r="I69" s="203"/>
    </row>
    <row r="70" spans="1:9" customHeight="1">
      <c r="A70" s="260" t="s">
        <v>94</v>
      </c>
      <c r="B70" s="261"/>
      <c r="C70" s="261"/>
      <c r="D70" s="261"/>
      <c r="E70" s="261"/>
      <c r="F70" s="261"/>
      <c r="G70" s="261"/>
      <c r="H70" s="261"/>
      <c r="I70" s="262"/>
    </row>
    <row r="71" spans="1:9" customHeight="1">
      <c r="A71" s="228"/>
      <c r="B71" s="16"/>
      <c r="C71" s="16"/>
      <c r="D71" s="214" t="s">
        <v>89</v>
      </c>
      <c r="E71" s="214" t="s">
        <v>55</v>
      </c>
      <c r="F71" s="214" t="s">
        <v>90</v>
      </c>
      <c r="G71" s="214" t="s">
        <v>91</v>
      </c>
      <c r="H71" s="16"/>
      <c r="I71" s="203"/>
    </row>
    <row r="72" spans="1:9" customHeight="1">
      <c r="A72" s="228" t="s">
        <v>169</v>
      </c>
      <c r="B72" s="16"/>
      <c r="C72" s="16"/>
      <c r="D72" s="269">
        <f>$D$133+((D77-$D$133)*$D$4)</f>
        <v>0.8</v>
      </c>
      <c r="E72" s="270">
        <f>$D$133+((E77-$D$133)*$D$4)</f>
        <v>0.8</v>
      </c>
      <c r="F72" s="271">
        <f>$D$133+((F77-$D$133)*$D$4)</f>
        <v>0.8</v>
      </c>
      <c r="G72" s="272">
        <f>$D$133+((G77-$D$133)*$D$4)</f>
        <v>0.8</v>
      </c>
      <c r="H72" s="16"/>
      <c r="I72" s="203"/>
    </row>
    <row r="73" spans="1:9" customHeight="1">
      <c r="A73" s="228"/>
      <c r="B73" s="16"/>
      <c r="C73" s="16"/>
      <c r="D73" s="16"/>
      <c r="E73" s="16"/>
      <c r="F73" s="16"/>
      <c r="G73" s="16"/>
      <c r="H73" s="16"/>
      <c r="I73" s="203"/>
    </row>
    <row r="74" spans="1:9" customHeight="1">
      <c r="A74" s="228" t="s">
        <v>167</v>
      </c>
      <c r="B74" s="16"/>
      <c r="C74" s="16"/>
      <c r="D74" s="269">
        <f>$D$59+((D77-$D$59)*$D$4)</f>
        <v>10</v>
      </c>
      <c r="E74" s="270">
        <f>$D$59+((E77-$D$59)*$D$4)</f>
        <v>10</v>
      </c>
      <c r="F74" s="271">
        <f>$D$59+((F77-$D$59)*$D$4)</f>
        <v>10</v>
      </c>
      <c r="G74" s="272">
        <f>$D$59+((G77-$D$59)*$D$4)</f>
        <v>10</v>
      </c>
      <c r="H74" s="16"/>
      <c r="I74" s="203"/>
    </row>
    <row r="75" spans="1:9" customHeight="1">
      <c r="A75" s="228"/>
      <c r="B75" s="16"/>
      <c r="C75" s="16"/>
      <c r="D75" s="16"/>
      <c r="E75" s="16"/>
      <c r="F75" s="16"/>
      <c r="G75" s="16"/>
      <c r="H75" s="16"/>
      <c r="I75" s="203"/>
    </row>
    <row r="76" spans="1:9" customHeight="1">
      <c r="A76" s="228" t="s">
        <v>173</v>
      </c>
      <c r="B76" s="16"/>
      <c r="C76" s="16"/>
      <c r="D76" s="314">
        <f>Assumptions!D188/10000</f>
        <v>0</v>
      </c>
      <c r="E76" s="318">
        <f>Assumptions!E188/10000</f>
        <v>0</v>
      </c>
      <c r="F76" s="320">
        <f>Assumptions!F188/10000</f>
        <v>0</v>
      </c>
      <c r="G76" s="322">
        <f>Assumptions!G188/10000</f>
        <v>0</v>
      </c>
      <c r="H76" s="16"/>
      <c r="I76" s="203"/>
    </row>
    <row r="77" spans="1:9" customHeight="1">
      <c r="A77" s="228" t="s">
        <v>168</v>
      </c>
      <c r="B77" s="16"/>
      <c r="C77" s="16"/>
      <c r="D77" s="314">
        <f>Assumptions!D189/10000</f>
        <v>0</v>
      </c>
      <c r="E77" s="318">
        <f>Assumptions!E189/10000</f>
        <v>0</v>
      </c>
      <c r="F77" s="320">
        <f>Assumptions!F189/10000</f>
        <v>0</v>
      </c>
      <c r="G77" s="322">
        <f>Assumptions!G189/10000</f>
        <v>0</v>
      </c>
      <c r="H77" s="16"/>
      <c r="I77" s="203"/>
    </row>
    <row r="78" spans="1:9" customHeight="1">
      <c r="A78" s="228"/>
      <c r="B78" s="16"/>
      <c r="C78" s="16"/>
      <c r="D78" s="16"/>
      <c r="E78" s="16"/>
      <c r="F78" s="16"/>
      <c r="G78" s="16"/>
      <c r="H78" s="16"/>
      <c r="I78" s="203"/>
    </row>
    <row r="79" spans="1:9" customHeight="1">
      <c r="A79" s="260" t="s">
        <v>95</v>
      </c>
      <c r="B79" s="261"/>
      <c r="C79" s="261"/>
      <c r="D79" s="261"/>
      <c r="E79" s="261"/>
      <c r="F79" s="261"/>
      <c r="G79" s="261"/>
      <c r="H79" s="261"/>
      <c r="I79" s="262"/>
    </row>
    <row r="80" spans="1:9" customHeight="1">
      <c r="A80" s="228"/>
      <c r="B80" s="16"/>
      <c r="C80" s="16"/>
      <c r="D80" s="214" t="s">
        <v>89</v>
      </c>
      <c r="E80" s="214" t="s">
        <v>55</v>
      </c>
      <c r="F80" s="214" t="s">
        <v>90</v>
      </c>
      <c r="G80" s="214" t="s">
        <v>91</v>
      </c>
      <c r="H80" s="16"/>
      <c r="I80" s="203"/>
    </row>
    <row r="81" spans="1:9" customHeight="1">
      <c r="A81" s="228" t="s">
        <v>169</v>
      </c>
      <c r="B81" s="16"/>
      <c r="C81" s="16"/>
      <c r="D81" s="269">
        <f>$D$133+((D86-$D$133)*$D$4)</f>
        <v>0.8</v>
      </c>
      <c r="E81" s="270">
        <f>$D$133+((E86-$D$133)*$D$4)</f>
        <v>0.8</v>
      </c>
      <c r="F81" s="271">
        <f>$D$133+((F86-$D$133)*$D$4)</f>
        <v>0.8</v>
      </c>
      <c r="G81" s="272">
        <f>$D$133+((G86-$D$133)*$D$4)</f>
        <v>0.8</v>
      </c>
      <c r="H81" s="16"/>
      <c r="I81" s="203"/>
    </row>
    <row r="82" spans="1:9" customHeight="1">
      <c r="A82" s="228"/>
      <c r="B82" s="16"/>
      <c r="C82" s="16"/>
      <c r="D82" s="16"/>
      <c r="E82" s="16"/>
      <c r="F82" s="16"/>
      <c r="G82" s="16"/>
      <c r="H82" s="16"/>
      <c r="I82" s="203"/>
    </row>
    <row r="83" spans="1:9" customHeight="1">
      <c r="A83" s="228" t="s">
        <v>167</v>
      </c>
      <c r="B83" s="16"/>
      <c r="C83" s="16"/>
      <c r="D83" s="269">
        <f>$D$59+((D86-$D$59)*$D$4)</f>
        <v>10</v>
      </c>
      <c r="E83" s="270">
        <f>$D$59+((E86-$D$59)*$D$4)</f>
        <v>10</v>
      </c>
      <c r="F83" s="271">
        <f>$D$59+((F86-$D$59)*$D$4)</f>
        <v>10</v>
      </c>
      <c r="G83" s="272">
        <f>$D$59+((G86-$D$59)*$D$4)</f>
        <v>10</v>
      </c>
      <c r="H83" s="16"/>
      <c r="I83" s="203"/>
    </row>
    <row r="84" spans="1:9" customHeight="1">
      <c r="A84" s="228"/>
      <c r="B84" s="16"/>
      <c r="C84" s="16"/>
      <c r="D84" s="16"/>
      <c r="E84" s="16"/>
      <c r="F84" s="16"/>
      <c r="G84" s="16"/>
      <c r="H84" s="16"/>
      <c r="I84" s="203"/>
    </row>
    <row r="85" spans="1:9" customHeight="1">
      <c r="A85" s="228" t="s">
        <v>173</v>
      </c>
      <c r="B85" s="16"/>
      <c r="C85" s="16"/>
      <c r="D85" s="314">
        <f>Assumptions!D191/10000</f>
        <v>0</v>
      </c>
      <c r="E85" s="318">
        <f>Assumptions!E191/10000</f>
        <v>0</v>
      </c>
      <c r="F85" s="320">
        <f>Assumptions!F191/10000</f>
        <v>0</v>
      </c>
      <c r="G85" s="322">
        <f>Assumptions!G191/10000</f>
        <v>0</v>
      </c>
      <c r="H85" s="16"/>
      <c r="I85" s="203"/>
    </row>
    <row r="86" spans="1:9" customHeight="1">
      <c r="A86" s="228" t="s">
        <v>168</v>
      </c>
      <c r="B86" s="16"/>
      <c r="C86" s="16"/>
      <c r="D86" s="314">
        <f>Assumptions!D192/10000</f>
        <v>0</v>
      </c>
      <c r="E86" s="318">
        <f>Assumptions!E192/10000</f>
        <v>0</v>
      </c>
      <c r="F86" s="320">
        <f>Assumptions!F192/10000</f>
        <v>0</v>
      </c>
      <c r="G86" s="322">
        <f>Assumptions!G192/10000</f>
        <v>0</v>
      </c>
      <c r="H86" s="16"/>
      <c r="I86" s="203"/>
    </row>
    <row r="87" spans="1:9" customHeight="1">
      <c r="A87" s="228"/>
      <c r="B87" s="16"/>
      <c r="C87" s="16"/>
      <c r="D87" s="16"/>
      <c r="E87" s="16"/>
      <c r="F87" s="16"/>
      <c r="G87" s="16"/>
      <c r="H87" s="16"/>
      <c r="I87" s="203"/>
    </row>
    <row r="88" spans="1:9" customHeight="1">
      <c r="A88" s="260" t="s">
        <v>96</v>
      </c>
      <c r="B88" s="261"/>
      <c r="C88" s="261"/>
      <c r="D88" s="261"/>
      <c r="E88" s="261"/>
      <c r="F88" s="261"/>
      <c r="G88" s="261"/>
      <c r="H88" s="261"/>
      <c r="I88" s="262"/>
    </row>
    <row r="89" spans="1:9" customHeight="1">
      <c r="A89" s="228"/>
      <c r="B89" s="16"/>
      <c r="C89" s="16"/>
      <c r="D89" s="214" t="s">
        <v>89</v>
      </c>
      <c r="E89" s="214" t="s">
        <v>55</v>
      </c>
      <c r="F89" s="214" t="s">
        <v>90</v>
      </c>
      <c r="G89" s="214" t="s">
        <v>91</v>
      </c>
      <c r="H89" s="16"/>
      <c r="I89" s="203"/>
    </row>
    <row r="90" spans="1:9" customHeight="1">
      <c r="A90" s="228" t="s">
        <v>169</v>
      </c>
      <c r="B90" s="16"/>
      <c r="C90" s="16"/>
      <c r="D90" s="269">
        <f>$D$133+((D95-$D$133)*$D$4)</f>
        <v>10.799999999999999</v>
      </c>
      <c r="E90" s="270">
        <f>$D$133+((E95-$D$133)*$D$4)</f>
        <v>0.8</v>
      </c>
      <c r="F90" s="271">
        <f>$D$133+((F95-$D$133)*$D$4)</f>
        <v>0.8</v>
      </c>
      <c r="G90" s="272">
        <f>$D$133+((G95-$D$133)*$D$4)</f>
        <v>0.8</v>
      </c>
      <c r="H90" s="16"/>
      <c r="I90" s="203"/>
    </row>
    <row r="91" spans="1:9" customHeight="1">
      <c r="A91" s="228"/>
      <c r="B91" s="16"/>
      <c r="C91" s="16"/>
      <c r="D91" s="16"/>
      <c r="E91" s="16"/>
      <c r="F91" s="16"/>
      <c r="G91" s="16"/>
      <c r="H91" s="16"/>
      <c r="I91" s="203"/>
    </row>
    <row r="92" spans="1:9" customHeight="1">
      <c r="A92" s="228" t="s">
        <v>167</v>
      </c>
      <c r="B92" s="16"/>
      <c r="C92" s="16"/>
      <c r="D92" s="269">
        <f>$D$59+((D95-$D$59)*$D$4)</f>
        <v>20</v>
      </c>
      <c r="E92" s="270">
        <f>$D$59+((E95-$D$59)*$D$4)</f>
        <v>10</v>
      </c>
      <c r="F92" s="271">
        <f>$D$59+((F95-$D$59)*$D$4)</f>
        <v>10</v>
      </c>
      <c r="G92" s="272">
        <f>$D$59+((G95-$D$59)*$D$4)</f>
        <v>10</v>
      </c>
      <c r="H92" s="22"/>
      <c r="I92" s="229"/>
    </row>
    <row r="93" spans="1:9" customHeight="1">
      <c r="A93" s="204"/>
      <c r="B93" s="22"/>
      <c r="C93" s="22"/>
      <c r="D93" s="22"/>
      <c r="E93" s="22"/>
      <c r="F93" s="22"/>
      <c r="G93" s="22"/>
      <c r="H93" s="22"/>
      <c r="I93" s="229"/>
    </row>
    <row r="94" spans="1:9" customHeight="1">
      <c r="A94" s="228" t="s">
        <v>173</v>
      </c>
      <c r="B94" s="16"/>
      <c r="C94" s="16"/>
      <c r="D94" s="315">
        <f>Assumptions!D194/10000</f>
        <v>20</v>
      </c>
      <c r="E94" s="319">
        <f>Assumptions!E194/10000</f>
        <v>0</v>
      </c>
      <c r="F94" s="321">
        <f>Assumptions!F194/10000</f>
        <v>0</v>
      </c>
      <c r="G94" s="323">
        <f>Assumptions!G194/10000</f>
        <v>0</v>
      </c>
      <c r="H94" s="16"/>
      <c r="I94" s="203"/>
    </row>
    <row r="95" spans="1:9" customHeight="1">
      <c r="A95" s="228" t="s">
        <v>168</v>
      </c>
      <c r="B95" s="16"/>
      <c r="C95" s="16"/>
      <c r="D95" s="314">
        <f>Assumptions!D195/10000</f>
        <v>20</v>
      </c>
      <c r="E95" s="318">
        <f>Assumptions!E195/10000</f>
        <v>0</v>
      </c>
      <c r="F95" s="320">
        <f>Assumptions!F195/10000</f>
        <v>0</v>
      </c>
      <c r="G95" s="322">
        <f>Assumptions!G195/10000</f>
        <v>0</v>
      </c>
      <c r="H95" s="16"/>
      <c r="I95" s="203"/>
    </row>
    <row r="96" spans="1:9" customHeight="1" thickBot="1">
      <c r="A96" s="197"/>
      <c r="B96" s="198"/>
      <c r="C96" s="198"/>
      <c r="D96" s="198"/>
      <c r="E96" s="198"/>
      <c r="F96" s="198"/>
      <c r="G96" s="198"/>
      <c r="H96" s="198"/>
      <c r="I96" s="199"/>
    </row>
    <row r="97" spans="1:9" customHeight="1" hidden="1" thickBot="1">
      <c r="A97" s="8"/>
      <c r="B97" s="8"/>
      <c r="C97" s="8"/>
      <c r="D97" s="8"/>
      <c r="E97" s="8"/>
      <c r="F97" s="8"/>
      <c r="G97" s="8"/>
      <c r="H97" s="8"/>
      <c r="I97" s="8"/>
    </row>
    <row r="98" spans="1:9" customHeight="1" hidden="1" thickBot="1">
      <c r="A98" s="8"/>
      <c r="B98" s="8"/>
      <c r="C98" s="8"/>
      <c r="D98" s="8"/>
      <c r="E98" s="8"/>
      <c r="F98" s="8"/>
      <c r="G98" s="8"/>
      <c r="H98" s="8"/>
      <c r="I98" s="8"/>
    </row>
    <row r="99" spans="1:9" customHeight="1" hidden="1" thickBot="1">
      <c r="A99" s="8"/>
      <c r="B99" s="8"/>
      <c r="C99" s="8"/>
      <c r="D99" s="8"/>
      <c r="E99" s="8"/>
      <c r="F99" s="8"/>
      <c r="G99" s="8"/>
      <c r="H99" s="8"/>
      <c r="I99" s="8"/>
    </row>
    <row r="100" spans="1:9" customHeight="1" hidden="1" thickBo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customHeight="1">
      <c r="A101" s="377" t="s">
        <v>75</v>
      </c>
      <c r="B101" s="378"/>
      <c r="C101" s="378"/>
      <c r="D101" s="378"/>
      <c r="E101" s="200"/>
      <c r="F101" s="200"/>
      <c r="G101" s="200"/>
      <c r="H101" s="200"/>
      <c r="I101" s="201"/>
    </row>
    <row r="102" spans="1:9" customHeight="1">
      <c r="A102" s="379"/>
      <c r="B102" s="380"/>
      <c r="C102" s="380"/>
      <c r="D102" s="380"/>
      <c r="E102" s="258"/>
      <c r="F102" s="258"/>
      <c r="G102" s="258"/>
      <c r="H102" s="258"/>
      <c r="I102" s="277"/>
    </row>
    <row r="103" spans="1:9" customHeight="1">
      <c r="A103" s="228"/>
      <c r="B103" s="16"/>
      <c r="C103" s="16"/>
      <c r="D103" s="16"/>
      <c r="E103" s="16"/>
      <c r="F103" s="16"/>
      <c r="G103" s="16"/>
      <c r="H103" s="16"/>
      <c r="I103" s="203"/>
    </row>
    <row r="104" spans="1:9" customHeight="1">
      <c r="A104" s="260" t="s">
        <v>97</v>
      </c>
      <c r="B104" s="261"/>
      <c r="C104" s="261"/>
      <c r="D104" s="261"/>
      <c r="E104" s="261"/>
      <c r="F104" s="261"/>
      <c r="G104" s="261"/>
      <c r="H104" s="261"/>
      <c r="I104" s="262"/>
    </row>
    <row r="105" spans="1:9" customHeight="1">
      <c r="A105" s="228"/>
      <c r="B105" s="16"/>
      <c r="C105" s="16"/>
      <c r="D105" s="214" t="s">
        <v>89</v>
      </c>
      <c r="E105" s="214" t="s">
        <v>55</v>
      </c>
      <c r="F105" s="214" t="s">
        <v>90</v>
      </c>
      <c r="G105" s="214" t="s">
        <v>91</v>
      </c>
      <c r="H105" s="214"/>
      <c r="I105" s="203"/>
    </row>
    <row r="106" spans="1:9" customHeight="1">
      <c r="A106" s="228" t="s">
        <v>169</v>
      </c>
      <c r="B106" s="16"/>
      <c r="C106" s="16"/>
      <c r="D106" s="269">
        <f>$D$133+((D111-$D$133)*$D$4)</f>
        <v>30.8</v>
      </c>
      <c r="E106" s="270">
        <f>$D$133+((E111-$D$133)*$D$4)</f>
        <v>0.8</v>
      </c>
      <c r="F106" s="271">
        <f>$D$133+((F111-$D$133)*$D$4)</f>
        <v>0.8</v>
      </c>
      <c r="G106" s="272">
        <f>$D$133+((G111-$D$133)*$D$4)</f>
        <v>0.8</v>
      </c>
      <c r="H106" s="16"/>
      <c r="I106" s="203"/>
    </row>
    <row r="107" spans="1:9" customHeight="1">
      <c r="A107" s="228"/>
      <c r="B107" s="16"/>
      <c r="C107" s="16"/>
      <c r="D107" s="16"/>
      <c r="E107" s="16"/>
      <c r="F107" s="16"/>
      <c r="G107" s="16"/>
      <c r="H107" s="16"/>
      <c r="I107" s="203"/>
    </row>
    <row r="108" spans="1:9" customHeight="1">
      <c r="A108" s="228" t="s">
        <v>167</v>
      </c>
      <c r="B108" s="16"/>
      <c r="C108" s="16"/>
      <c r="D108" s="269">
        <f>$D$59+((D111-$D$59)*$D$4)</f>
        <v>40</v>
      </c>
      <c r="E108" s="270">
        <f>$D$59+((E111-$D$59)*$D$4)</f>
        <v>10</v>
      </c>
      <c r="F108" s="271">
        <f>$D$59+((F111-$D$59)*$D$4)</f>
        <v>10</v>
      </c>
      <c r="G108" s="272">
        <f>$D$59+((G111-$D$59)*$D$4)</f>
        <v>10</v>
      </c>
      <c r="H108" s="16"/>
      <c r="I108" s="203"/>
    </row>
    <row r="109" spans="1:9" customHeight="1">
      <c r="A109" s="228"/>
      <c r="B109" s="16"/>
      <c r="C109" s="16"/>
      <c r="D109" s="16"/>
      <c r="E109" s="16"/>
      <c r="F109" s="16"/>
      <c r="G109" s="16"/>
      <c r="H109" s="16"/>
      <c r="I109" s="203"/>
    </row>
    <row r="110" spans="1:9" customHeight="1">
      <c r="A110" s="228" t="s">
        <v>173</v>
      </c>
      <c r="B110" s="16"/>
      <c r="C110" s="16"/>
      <c r="D110" s="314">
        <f>Assumptions!D197/10000</f>
        <v>60</v>
      </c>
      <c r="E110" s="318">
        <f>Assumptions!E197/10000</f>
        <v>0</v>
      </c>
      <c r="F110" s="320">
        <f>Assumptions!F197/10000</f>
        <v>0</v>
      </c>
      <c r="G110" s="322">
        <f>Assumptions!G197/10000</f>
        <v>0</v>
      </c>
      <c r="H110" s="16"/>
      <c r="I110" s="203"/>
    </row>
    <row r="111" spans="1:9" customHeight="1">
      <c r="A111" s="228" t="s">
        <v>168</v>
      </c>
      <c r="B111" s="16"/>
      <c r="C111" s="16"/>
      <c r="D111" s="314">
        <f>Assumptions!D198/10000</f>
        <v>60</v>
      </c>
      <c r="E111" s="318">
        <f>Assumptions!E198/10000</f>
        <v>0</v>
      </c>
      <c r="F111" s="320">
        <f>Assumptions!F198/10000</f>
        <v>0</v>
      </c>
      <c r="G111" s="322">
        <f>Assumptions!G198/10000</f>
        <v>0</v>
      </c>
      <c r="H111" s="16"/>
      <c r="I111" s="203"/>
    </row>
    <row r="112" spans="1:9" customHeight="1">
      <c r="A112" s="228"/>
      <c r="B112" s="16"/>
      <c r="C112" s="16"/>
      <c r="D112" s="16"/>
      <c r="E112" s="16"/>
      <c r="F112" s="16"/>
      <c r="G112" s="16"/>
      <c r="H112" s="16"/>
      <c r="I112" s="203"/>
    </row>
    <row r="113" spans="1:9" customHeight="1">
      <c r="A113" s="260" t="s">
        <v>103</v>
      </c>
      <c r="B113" s="261"/>
      <c r="C113" s="261"/>
      <c r="D113" s="261"/>
      <c r="E113" s="261"/>
      <c r="F113" s="261"/>
      <c r="G113" s="261"/>
      <c r="H113" s="261"/>
      <c r="I113" s="262"/>
    </row>
    <row r="114" spans="1:9" customHeight="1">
      <c r="A114" s="228"/>
      <c r="B114" s="16"/>
      <c r="C114" s="16"/>
      <c r="D114" s="214" t="s">
        <v>89</v>
      </c>
      <c r="E114" s="214" t="s">
        <v>55</v>
      </c>
      <c r="F114" s="214" t="s">
        <v>90</v>
      </c>
      <c r="G114" s="214" t="s">
        <v>91</v>
      </c>
      <c r="H114" s="16"/>
      <c r="I114" s="203"/>
    </row>
    <row r="115" spans="1:9" customHeight="1">
      <c r="A115" s="228" t="s">
        <v>169</v>
      </c>
      <c r="B115" s="16"/>
      <c r="C115" s="16"/>
      <c r="D115" s="269">
        <f>$D$133+((D120-$D$133)*$D$4)</f>
        <v>10.799999999999999</v>
      </c>
      <c r="E115" s="270">
        <f>$D$133+((E120-$D$133)*$D$4)</f>
        <v>0.8</v>
      </c>
      <c r="F115" s="271">
        <f>$D$133+((F120-$D$133)*$D$4)</f>
        <v>0.8</v>
      </c>
      <c r="G115" s="272">
        <f>$D$133+((G120-$D$133)*$D$4)</f>
        <v>0.8</v>
      </c>
      <c r="H115" s="16"/>
      <c r="I115" s="203"/>
    </row>
    <row r="116" spans="1:9" customHeight="1">
      <c r="A116" s="228"/>
      <c r="B116" s="16"/>
      <c r="C116" s="16"/>
      <c r="D116" s="16"/>
      <c r="E116" s="16"/>
      <c r="F116" s="16"/>
      <c r="G116" s="16"/>
      <c r="H116" s="16"/>
      <c r="I116" s="203"/>
    </row>
    <row r="117" spans="1:9" customHeight="1">
      <c r="A117" s="228" t="s">
        <v>167</v>
      </c>
      <c r="B117" s="16"/>
      <c r="C117" s="16"/>
      <c r="D117" s="269">
        <f>$D$59+((D120-$D$59)*$D$4)</f>
        <v>20</v>
      </c>
      <c r="E117" s="270">
        <f>$D$59+((E120-$D$59)*$D$4)</f>
        <v>10</v>
      </c>
      <c r="F117" s="271">
        <f>$D$59+((F120-$D$59)*$D$4)</f>
        <v>10</v>
      </c>
      <c r="G117" s="272">
        <f>$D$59+((G120-$D$59)*$D$4)</f>
        <v>10</v>
      </c>
      <c r="H117" s="22"/>
      <c r="I117" s="229"/>
    </row>
    <row r="118" spans="1:9" customHeight="1">
      <c r="A118" s="204"/>
      <c r="B118" s="22"/>
      <c r="C118" s="22"/>
      <c r="D118" s="22"/>
      <c r="E118" s="22"/>
      <c r="F118" s="22"/>
      <c r="G118" s="22"/>
      <c r="H118" s="22"/>
      <c r="I118" s="229"/>
    </row>
    <row r="119" spans="1:9" customHeight="1">
      <c r="A119" s="228" t="s">
        <v>173</v>
      </c>
      <c r="B119" s="16"/>
      <c r="C119" s="16"/>
      <c r="D119" s="316">
        <f>Assumptions!D200/10000</f>
        <v>20</v>
      </c>
      <c r="E119" s="318">
        <f>Assumptions!E200/10000</f>
        <v>0</v>
      </c>
      <c r="F119" s="320">
        <f>Assumptions!F200/10000</f>
        <v>0</v>
      </c>
      <c r="G119" s="322">
        <f>Assumptions!G200/10000</f>
        <v>0</v>
      </c>
      <c r="H119" s="16"/>
      <c r="I119" s="203"/>
    </row>
    <row r="120" spans="1:9" customHeight="1">
      <c r="A120" s="228" t="s">
        <v>168</v>
      </c>
      <c r="B120" s="16"/>
      <c r="C120" s="16"/>
      <c r="D120" s="316">
        <f>Assumptions!D201/10000</f>
        <v>20</v>
      </c>
      <c r="E120" s="318">
        <f>Assumptions!E201/10000</f>
        <v>0</v>
      </c>
      <c r="F120" s="320">
        <f>Assumptions!F201/10000</f>
        <v>0</v>
      </c>
      <c r="G120" s="322">
        <f>Assumptions!G201/10000</f>
        <v>0</v>
      </c>
      <c r="H120" s="16"/>
      <c r="I120" s="203"/>
    </row>
    <row r="121" spans="1:9" customHeight="1">
      <c r="A121" s="204"/>
      <c r="B121" s="22"/>
      <c r="C121" s="22"/>
      <c r="D121" s="22"/>
      <c r="E121" s="22"/>
      <c r="F121" s="22"/>
      <c r="G121" s="22"/>
      <c r="H121" s="22"/>
      <c r="I121" s="229"/>
    </row>
    <row r="122" spans="1:9" customHeight="1">
      <c r="A122" s="260" t="s">
        <v>104</v>
      </c>
      <c r="B122" s="261"/>
      <c r="C122" s="261"/>
      <c r="D122" s="261"/>
      <c r="E122" s="261"/>
      <c r="F122" s="261"/>
      <c r="G122" s="261"/>
      <c r="H122" s="261"/>
      <c r="I122" s="262"/>
    </row>
    <row r="123" spans="1:9" customHeight="1">
      <c r="A123" s="228"/>
      <c r="B123" s="16"/>
      <c r="C123" s="16"/>
      <c r="D123" s="214" t="s">
        <v>89</v>
      </c>
      <c r="E123" s="214" t="s">
        <v>55</v>
      </c>
      <c r="F123" s="214" t="s">
        <v>90</v>
      </c>
      <c r="G123" s="214" t="s">
        <v>91</v>
      </c>
      <c r="H123" s="16"/>
      <c r="I123" s="203"/>
    </row>
    <row r="124" spans="1:9" customHeight="1">
      <c r="A124" s="228" t="s">
        <v>169</v>
      </c>
      <c r="B124" s="16"/>
      <c r="C124" s="16"/>
      <c r="D124" s="269">
        <f>$D$133+((D129-$D$133)*$D$4)</f>
        <v>30.8</v>
      </c>
      <c r="E124" s="270">
        <f>$D$133+((E129-$D$133)*$D$4)</f>
        <v>0.8</v>
      </c>
      <c r="F124" s="271">
        <f>$D$133+((F129-$D$133)*$D$4)</f>
        <v>0.8</v>
      </c>
      <c r="G124" s="272">
        <f>$D$133+((G129-$D$133)*$D$4)</f>
        <v>0.8</v>
      </c>
      <c r="H124" s="16"/>
      <c r="I124" s="203"/>
    </row>
    <row r="125" spans="1:9" customHeight="1">
      <c r="A125" s="228"/>
      <c r="B125" s="16"/>
      <c r="C125" s="16"/>
      <c r="D125" s="16"/>
      <c r="E125" s="16"/>
      <c r="F125" s="16"/>
      <c r="G125" s="16"/>
      <c r="H125" s="16"/>
      <c r="I125" s="203"/>
    </row>
    <row r="126" spans="1:9" customHeight="1">
      <c r="A126" s="228" t="s">
        <v>167</v>
      </c>
      <c r="B126" s="16"/>
      <c r="C126" s="16"/>
      <c r="D126" s="269">
        <f>$D$59+((D129-$D$59)*$D$4)</f>
        <v>40</v>
      </c>
      <c r="E126" s="270">
        <f>$D$59+((E129-$D$59)*$D$4)</f>
        <v>10</v>
      </c>
      <c r="F126" s="271">
        <f>$D$59+((F129-$D$59)*$D$4)</f>
        <v>10</v>
      </c>
      <c r="G126" s="272">
        <f>$D$59+((G129-$D$59)*$D$4)</f>
        <v>10</v>
      </c>
      <c r="H126" s="16"/>
      <c r="I126" s="203"/>
    </row>
    <row r="127" spans="1:9" customHeight="1">
      <c r="A127" s="228"/>
      <c r="B127" s="16"/>
      <c r="C127" s="16"/>
      <c r="D127" s="16"/>
      <c r="E127" s="16"/>
      <c r="F127" s="16"/>
      <c r="G127" s="16"/>
      <c r="H127" s="16"/>
      <c r="I127" s="203"/>
    </row>
    <row r="128" spans="1:9" customHeight="1">
      <c r="A128" s="228" t="s">
        <v>173</v>
      </c>
      <c r="B128" s="16"/>
      <c r="C128" s="16"/>
      <c r="D128" s="314">
        <f>Assumptions!D203/10000</f>
        <v>60</v>
      </c>
      <c r="E128" s="318">
        <f>Assumptions!E203/10000</f>
        <v>0</v>
      </c>
      <c r="F128" s="320">
        <f>Assumptions!F203/10000</f>
        <v>0</v>
      </c>
      <c r="G128" s="322">
        <f>Assumptions!G203/10000</f>
        <v>0</v>
      </c>
      <c r="H128" s="16"/>
      <c r="I128" s="203"/>
    </row>
    <row r="129" spans="1:9" customHeight="1">
      <c r="A129" s="228" t="s">
        <v>168</v>
      </c>
      <c r="B129" s="16"/>
      <c r="C129" s="16"/>
      <c r="D129" s="314">
        <f>Assumptions!D204/10000</f>
        <v>60</v>
      </c>
      <c r="E129" s="318">
        <f>Assumptions!E204/10000</f>
        <v>0</v>
      </c>
      <c r="F129" s="320">
        <f>Assumptions!F204/10000</f>
        <v>0</v>
      </c>
      <c r="G129" s="322">
        <f>Assumptions!G204/10000</f>
        <v>0</v>
      </c>
      <c r="H129" s="16"/>
      <c r="I129" s="203"/>
    </row>
    <row r="130" spans="1:9" customHeight="1">
      <c r="A130" s="228"/>
      <c r="B130" s="16"/>
      <c r="C130" s="16"/>
      <c r="D130" s="16"/>
      <c r="E130" s="16"/>
      <c r="F130" s="16"/>
      <c r="G130" s="16"/>
      <c r="H130" s="16"/>
      <c r="I130" s="203"/>
    </row>
    <row r="131" spans="1:9" customHeight="1">
      <c r="A131" s="260" t="s">
        <v>106</v>
      </c>
      <c r="B131" s="261"/>
      <c r="C131" s="261"/>
      <c r="D131" s="261"/>
      <c r="E131" s="261"/>
      <c r="F131" s="261"/>
      <c r="G131" s="261"/>
      <c r="H131" s="261"/>
      <c r="I131" s="262"/>
    </row>
    <row r="132" spans="1:9" customHeight="1">
      <c r="A132" s="228"/>
      <c r="B132" s="16"/>
      <c r="C132" s="16"/>
      <c r="D132" s="214" t="s">
        <v>174</v>
      </c>
      <c r="E132" s="16"/>
      <c r="F132" s="16"/>
      <c r="G132" s="16"/>
      <c r="H132" s="16"/>
      <c r="I132" s="203"/>
    </row>
    <row r="133" spans="1:9" customHeight="1">
      <c r="A133" s="228" t="s">
        <v>107</v>
      </c>
      <c r="B133" s="16"/>
      <c r="C133" s="16"/>
      <c r="D133" s="324">
        <f>Assumptions!D206/10000</f>
        <v>1.6</v>
      </c>
      <c r="E133" s="15"/>
      <c r="F133" s="15"/>
      <c r="G133" s="15"/>
      <c r="H133" s="214"/>
      <c r="I133" s="203"/>
    </row>
    <row r="134" spans="1:9" customHeight="1">
      <c r="A134" s="228"/>
      <c r="B134" s="16"/>
      <c r="C134" s="16"/>
      <c r="D134" s="16"/>
      <c r="E134" s="16"/>
      <c r="F134" s="16"/>
      <c r="G134" s="16"/>
      <c r="H134" s="16"/>
      <c r="I134" s="203"/>
    </row>
    <row r="135" spans="1:9" customHeight="1">
      <c r="A135" s="228"/>
      <c r="B135" s="16"/>
      <c r="C135" s="16"/>
      <c r="D135" s="16"/>
      <c r="E135" s="16"/>
      <c r="F135" s="16"/>
      <c r="G135" s="16"/>
      <c r="H135" s="16"/>
      <c r="I135" s="203"/>
    </row>
    <row r="136" spans="1:9" customHeight="1">
      <c r="A136" s="260" t="s">
        <v>108</v>
      </c>
      <c r="B136" s="261"/>
      <c r="C136" s="261"/>
      <c r="D136" s="261"/>
      <c r="E136" s="261"/>
      <c r="F136" s="261"/>
      <c r="G136" s="261"/>
      <c r="H136" s="261"/>
      <c r="I136" s="262"/>
    </row>
    <row r="137" spans="1:9" customHeight="1">
      <c r="A137" s="228"/>
      <c r="B137" s="16"/>
      <c r="C137" s="16"/>
      <c r="D137" s="214" t="s">
        <v>89</v>
      </c>
      <c r="E137" s="214" t="s">
        <v>55</v>
      </c>
      <c r="F137" s="214" t="s">
        <v>90</v>
      </c>
      <c r="G137" s="214" t="s">
        <v>91</v>
      </c>
      <c r="H137" s="16"/>
      <c r="I137" s="203"/>
    </row>
    <row r="138" spans="1:9" customHeight="1">
      <c r="A138" s="228" t="s">
        <v>160</v>
      </c>
      <c r="B138" s="16"/>
      <c r="C138" s="16"/>
      <c r="D138" s="314">
        <f>Assumptions!D209/10000</f>
        <v>50</v>
      </c>
      <c r="E138" s="318">
        <f>Assumptions!E209/10000</f>
        <v>0</v>
      </c>
      <c r="F138" s="320">
        <f>Assumptions!F209/10000</f>
        <v>0</v>
      </c>
      <c r="G138" s="322">
        <f>Assumptions!G209/10000</f>
        <v>0</v>
      </c>
      <c r="H138" s="16"/>
      <c r="I138" s="203"/>
    </row>
    <row r="139" spans="1:9" customHeight="1">
      <c r="A139" s="228"/>
      <c r="B139" s="16"/>
      <c r="C139" s="16"/>
      <c r="D139" s="16"/>
      <c r="E139" s="16"/>
      <c r="F139" s="16"/>
      <c r="G139" s="16"/>
      <c r="H139" s="16"/>
      <c r="I139" s="203"/>
    </row>
    <row r="140" spans="1:9" customHeight="1">
      <c r="A140" s="228"/>
      <c r="B140" s="16"/>
      <c r="C140" s="16"/>
      <c r="D140" s="16"/>
      <c r="E140" s="16"/>
      <c r="F140" s="16"/>
      <c r="G140" s="16"/>
      <c r="H140" s="16"/>
      <c r="I140" s="203"/>
    </row>
    <row r="141" spans="1:9" customHeight="1">
      <c r="A141" s="260" t="s">
        <v>108</v>
      </c>
      <c r="B141" s="261"/>
      <c r="C141" s="261"/>
      <c r="D141" s="317"/>
      <c r="E141" s="317"/>
      <c r="F141" s="317"/>
      <c r="G141" s="317"/>
      <c r="H141" s="261"/>
      <c r="I141" s="262"/>
    </row>
    <row r="142" spans="1:9" customHeight="1">
      <c r="A142" s="228"/>
      <c r="B142" s="16"/>
      <c r="C142" s="16"/>
      <c r="D142" s="214" t="s">
        <v>89</v>
      </c>
      <c r="E142" s="214" t="s">
        <v>55</v>
      </c>
      <c r="F142" s="214" t="s">
        <v>90</v>
      </c>
      <c r="G142" s="214" t="s">
        <v>91</v>
      </c>
      <c r="H142" s="16"/>
      <c r="I142" s="203"/>
    </row>
    <row r="143" spans="1:9" customHeight="1">
      <c r="A143" s="228" t="s">
        <v>156</v>
      </c>
      <c r="B143" s="16"/>
      <c r="C143" s="16"/>
      <c r="D143" s="316">
        <f>Assumptions!D212/10000</f>
        <v>20</v>
      </c>
      <c r="E143" s="318">
        <f>Assumptions!E212/10000</f>
        <v>0</v>
      </c>
      <c r="F143" s="320">
        <f>Assumptions!F212/10000</f>
        <v>0</v>
      </c>
      <c r="G143" s="322">
        <f>Assumptions!G212/10000</f>
        <v>0</v>
      </c>
      <c r="H143" s="16"/>
      <c r="I143" s="203"/>
    </row>
    <row r="144" spans="1:9" customHeight="1">
      <c r="A144" s="228"/>
      <c r="B144" s="16"/>
      <c r="C144" s="16"/>
      <c r="D144" s="16"/>
      <c r="E144" s="16"/>
      <c r="F144" s="16"/>
      <c r="G144" s="16"/>
      <c r="H144" s="16"/>
      <c r="I144" s="203"/>
    </row>
    <row r="145" spans="1:9" customHeight="1">
      <c r="A145" s="228"/>
      <c r="B145" s="16"/>
      <c r="C145" s="16"/>
      <c r="D145" s="16"/>
      <c r="E145" s="16"/>
      <c r="F145" s="16"/>
      <c r="G145" s="16"/>
      <c r="H145" s="16"/>
      <c r="I145" s="203"/>
    </row>
    <row r="146" spans="1:9" customHeight="1">
      <c r="A146" s="260" t="s">
        <v>108</v>
      </c>
      <c r="B146" s="261"/>
      <c r="C146" s="261"/>
      <c r="D146" s="261"/>
      <c r="E146" s="261"/>
      <c r="F146" s="261"/>
      <c r="G146" s="261"/>
      <c r="H146" s="261"/>
      <c r="I146" s="262"/>
    </row>
    <row r="147" spans="1:9" customHeight="1">
      <c r="A147" s="228"/>
      <c r="B147" s="16"/>
      <c r="C147" s="16"/>
      <c r="D147" s="214" t="s">
        <v>89</v>
      </c>
      <c r="E147" s="214" t="s">
        <v>55</v>
      </c>
      <c r="F147" s="214" t="s">
        <v>90</v>
      </c>
      <c r="G147" s="214" t="s">
        <v>91</v>
      </c>
      <c r="H147" s="214"/>
      <c r="I147" s="203"/>
    </row>
    <row r="148" spans="1:9" customHeight="1">
      <c r="A148" s="228"/>
      <c r="B148" s="16"/>
      <c r="C148" s="16"/>
      <c r="D148" s="263"/>
      <c r="E148" s="264"/>
      <c r="F148" s="206"/>
      <c r="G148" s="207"/>
      <c r="H148" s="16"/>
      <c r="I148" s="203"/>
    </row>
    <row r="149" spans="1:9" customHeight="1" thickBot="1">
      <c r="A149" s="197"/>
      <c r="B149" s="198"/>
      <c r="C149" s="198"/>
      <c r="D149" s="198"/>
      <c r="E149" s="198"/>
      <c r="F149" s="198"/>
      <c r="G149" s="198"/>
      <c r="H149" s="198"/>
      <c r="I149" s="199"/>
    </row>
    <row r="150" spans="1:9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spans="1:9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spans="1:9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spans="1:9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customHeight="1">
      <c r="A162" s="8"/>
      <c r="B162" s="8"/>
      <c r="C162" s="8"/>
      <c r="D162" s="8"/>
      <c r="E162" s="8"/>
      <c r="F162" s="8"/>
      <c r="G162" s="8"/>
      <c r="H162" s="8"/>
      <c r="I162" s="8"/>
    </row>
    <row r="163" spans="1:9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spans="1:9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spans="1:9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customHeight="1">
      <c r="A171" s="8"/>
      <c r="B171" s="8"/>
      <c r="C171" s="8"/>
      <c r="D171" s="8"/>
      <c r="E171" s="8"/>
      <c r="F171" s="8"/>
      <c r="G171" s="8"/>
      <c r="H171" s="8"/>
      <c r="I171" s="8"/>
    </row>
    <row r="172" spans="1:9" customHeight="1">
      <c r="A172" s="8"/>
      <c r="B172" s="8"/>
      <c r="C172" s="8"/>
      <c r="D172" s="8"/>
      <c r="E172" s="8"/>
      <c r="F172" s="8"/>
      <c r="G172" s="8"/>
      <c r="H172" s="8"/>
      <c r="I172" s="8"/>
    </row>
    <row r="173" spans="1:9" customHeight="1">
      <c r="A173" s="8"/>
      <c r="B173" s="8"/>
      <c r="C173" s="8"/>
      <c r="D173" s="8"/>
      <c r="E173" s="8"/>
      <c r="F173" s="8"/>
      <c r="G173" s="8"/>
      <c r="H173" s="8"/>
      <c r="I173" s="8"/>
    </row>
    <row r="174" spans="1:9" customHeight="1">
      <c r="A174" s="8"/>
      <c r="B174" s="8"/>
      <c r="C174" s="8"/>
      <c r="D174" s="8"/>
      <c r="E174" s="8"/>
      <c r="F174" s="8"/>
      <c r="G174" s="8"/>
      <c r="H174" s="8"/>
      <c r="I174" s="8"/>
    </row>
    <row r="175" spans="1:9" customHeight="1">
      <c r="A175" s="8"/>
      <c r="B175" s="8"/>
      <c r="C175" s="8"/>
      <c r="D175" s="8"/>
      <c r="E175" s="8"/>
      <c r="F175" s="8"/>
      <c r="G175" s="8"/>
      <c r="H175" s="8"/>
      <c r="I175" s="8"/>
    </row>
    <row r="176" spans="1:9" customHeight="1">
      <c r="A176" s="8"/>
      <c r="B176" s="8"/>
      <c r="C176" s="8"/>
      <c r="D176" s="8"/>
      <c r="E176" s="8"/>
      <c r="F176" s="8"/>
      <c r="G176" s="8"/>
      <c r="H176" s="8"/>
      <c r="I176" s="8"/>
    </row>
    <row r="177" spans="1:9" customHeight="1">
      <c r="A177" s="8"/>
      <c r="B177" s="8"/>
      <c r="C177" s="8"/>
      <c r="D177" s="8"/>
      <c r="E177" s="8"/>
      <c r="F177" s="8"/>
      <c r="G177" s="8"/>
      <c r="H177" s="8"/>
      <c r="I177" s="8"/>
    </row>
    <row r="178" spans="1:9" customHeight="1">
      <c r="A178" s="8"/>
      <c r="B178" s="8"/>
      <c r="C178" s="8"/>
      <c r="D178" s="8"/>
      <c r="E178" s="8"/>
      <c r="F178" s="8"/>
      <c r="G178" s="8"/>
      <c r="H178" s="8"/>
      <c r="I178" s="8"/>
    </row>
    <row r="179" spans="1:9" customHeight="1">
      <c r="A179" s="8"/>
      <c r="B179" s="8"/>
      <c r="C179" s="8"/>
      <c r="D179" s="8"/>
      <c r="E179" s="8"/>
      <c r="F179" s="8"/>
      <c r="G179" s="8"/>
      <c r="H179" s="8"/>
      <c r="I179" s="8"/>
    </row>
    <row r="180" spans="1:9" customHeight="1">
      <c r="A180" s="8"/>
      <c r="B180" s="8"/>
      <c r="C180" s="8"/>
      <c r="D180" s="8"/>
      <c r="E180" s="8"/>
      <c r="F180" s="8"/>
      <c r="G180" s="8"/>
      <c r="H180" s="8"/>
      <c r="I180" s="8"/>
    </row>
    <row r="181" spans="1:9" customHeight="1">
      <c r="A181" s="8"/>
      <c r="B181" s="8"/>
      <c r="C181" s="8"/>
      <c r="D181" s="8"/>
      <c r="E181" s="8"/>
      <c r="F181" s="8"/>
      <c r="G181" s="8"/>
      <c r="H181" s="8"/>
      <c r="I181" s="8"/>
    </row>
    <row r="182" spans="1:9" customHeight="1">
      <c r="A182" s="8"/>
      <c r="B182" s="8"/>
      <c r="C182" s="8"/>
      <c r="D182" s="8"/>
      <c r="E182" s="8"/>
      <c r="F182" s="8"/>
      <c r="G182" s="8"/>
      <c r="H182" s="8"/>
      <c r="I182" s="8"/>
    </row>
    <row r="183" spans="1:9" customHeight="1">
      <c r="A183" s="8"/>
      <c r="B183" s="8"/>
      <c r="C183" s="8"/>
      <c r="D183" s="8"/>
      <c r="E183" s="8"/>
      <c r="F183" s="8"/>
      <c r="G183" s="8"/>
      <c r="H183" s="8"/>
      <c r="I183" s="8"/>
    </row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</sheetData>
  <mergeCells count="2">
    <mergeCell ref="D1:I3"/>
    <mergeCell ref="A101:D102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4097" r:id="rId4">
          <objectPr defaultSize="0" r:id="rId5">
            <anchor moveWithCells="1" sizeWithCells="1">
              <from>
                <xdr:col>0</xdr:col>
                <xdr:colOff>37728</xdr:colOff>
                <xdr:row>0</xdr:row>
                <xdr:rowOff>38100</xdr:rowOff>
              </from>
              <to>
                <xdr:col>2</xdr:col>
                <xdr:colOff>314102</xdr:colOff>
                <xdr:row>3</xdr:row>
                <xdr:rowOff>9525</xdr:rowOff>
              </to>
            </anchor>
          </objectPr>
        </oleObject>
      </mc:Choice>
      <mc:Fallback>
        <oleObject progId="WordPad.Document.1" shapeId="4097" r:id="rId4"/>
      </mc:Fallback>
    </mc:AlternateContent>
  </oleObjects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K73"/>
  <sheetViews>
    <sheetView zoomScale="90" view="normal" tabSelected="1" workbookViewId="0">
      <selection pane="topLeft" activeCell="D13" sqref="D13"/>
    </sheetView>
  </sheetViews>
  <sheetFormatPr defaultRowHeight="15"/>
  <cols>
    <col min="1" max="1" width="25.75390625" customWidth="1"/>
    <col min="2" max="5" width="14.75390625" customWidth="1"/>
    <col min="6" max="26" width="10.75390625" customWidth="1"/>
  </cols>
  <sheetData>
    <row r="1" spans="1:11" ht="19.5" customHeight="1">
      <c r="A1" s="163"/>
      <c r="B1" s="259"/>
      <c r="C1" s="344"/>
      <c r="D1" s="344"/>
      <c r="E1" s="345"/>
      <c r="F1" s="158"/>
      <c r="G1" s="158"/>
      <c r="H1" s="158"/>
      <c r="I1" s="158"/>
      <c r="J1" s="158"/>
      <c r="K1" s="158"/>
    </row>
    <row r="2" spans="1:11" ht="34.5" customHeight="1">
      <c r="A2" s="164"/>
      <c r="B2" s="355" t="s">
        <v>143</v>
      </c>
      <c r="C2" s="346"/>
      <c r="D2" s="346"/>
      <c r="E2" s="347"/>
      <c r="F2" s="158"/>
      <c r="G2" s="158"/>
      <c r="H2" s="158"/>
      <c r="I2" s="158"/>
      <c r="J2" s="158"/>
      <c r="K2" s="158"/>
    </row>
    <row r="3" spans="1:11" ht="18" customHeight="1">
      <c r="A3" s="360" t="s">
        <v>144</v>
      </c>
      <c r="B3" s="342" t="str">
        <f>Assumptions!A160</f>
        <v>Area Wide</v>
      </c>
      <c r="C3" s="352"/>
      <c r="D3" s="353"/>
      <c r="E3" s="354"/>
      <c r="F3" s="158"/>
      <c r="G3" s="158"/>
      <c r="H3" s="158"/>
      <c r="I3" s="158"/>
      <c r="J3" s="158"/>
      <c r="K3" s="158"/>
    </row>
    <row r="4" spans="1:11" ht="16.5" customHeight="1">
      <c r="A4" s="359" t="s">
        <v>137</v>
      </c>
      <c r="B4" s="343"/>
      <c r="C4" s="352"/>
      <c r="D4" s="352"/>
      <c r="E4" s="381"/>
      <c r="F4" s="159" t="s">
        <v>138</v>
      </c>
      <c r="G4" s="159" t="s">
        <v>105</v>
      </c>
      <c r="H4" s="159" t="s">
        <v>19</v>
      </c>
      <c r="I4" s="159" t="s">
        <v>141</v>
      </c>
      <c r="J4" s="159" t="s">
        <v>142</v>
      </c>
      <c r="K4" s="159" t="s">
        <v>23</v>
      </c>
    </row>
    <row r="5" spans="1:11" ht="16.5" customHeight="1">
      <c r="A5" s="165" t="s">
        <v>147</v>
      </c>
      <c r="B5" s="357"/>
      <c r="C5" s="338"/>
      <c r="D5" s="352"/>
      <c r="E5" s="381"/>
      <c r="F5" s="159" t="s">
        <v>139</v>
      </c>
      <c r="G5" s="160" t="s">
        <v>140</v>
      </c>
      <c r="H5" s="160" t="s">
        <v>20</v>
      </c>
      <c r="I5" s="160" t="s">
        <v>22</v>
      </c>
      <c r="J5" s="23"/>
      <c r="K5" s="23"/>
    </row>
    <row r="6" spans="1:11" ht="16.5" customHeight="1">
      <c r="A6" s="166" t="str">
        <f>'Land Values'!A54</f>
        <v>Greenfield </v>
      </c>
      <c r="B6" s="157">
        <f>Industrial!H69</f>
        <v>-318.49618450484451</v>
      </c>
      <c r="C6" s="338"/>
      <c r="D6" s="338"/>
      <c r="E6" s="340"/>
      <c r="F6" s="156"/>
      <c r="G6" s="23"/>
      <c r="H6" s="23"/>
      <c r="I6" s="23"/>
      <c r="J6" s="23"/>
      <c r="K6" s="23"/>
    </row>
    <row r="7" spans="1:11" ht="16.5" customHeight="1">
      <c r="A7" s="166" t="str">
        <f>'Land Values'!$A$65</f>
        <v>Brownfield</v>
      </c>
      <c r="B7" s="157">
        <f>Industrial!H139</f>
        <v>-338.70968050018126</v>
      </c>
      <c r="C7" s="338"/>
      <c r="D7" s="338"/>
      <c r="E7" s="340"/>
      <c r="F7" s="156"/>
      <c r="G7" s="23"/>
      <c r="H7" s="23"/>
      <c r="I7" s="23"/>
      <c r="J7" s="23"/>
      <c r="K7" s="23"/>
    </row>
    <row r="8" spans="1:11" ht="16.5" customHeight="1">
      <c r="A8" s="166"/>
      <c r="B8" s="356"/>
      <c r="C8" s="358"/>
      <c r="D8" s="338"/>
      <c r="E8" s="340"/>
      <c r="F8" s="156"/>
      <c r="G8" s="23"/>
      <c r="H8" s="23"/>
      <c r="I8" s="23"/>
      <c r="J8" s="23"/>
      <c r="K8" s="23"/>
    </row>
    <row r="9" spans="1:11" ht="16.5" customHeight="1">
      <c r="A9" s="167" t="s">
        <v>146</v>
      </c>
      <c r="B9" s="162"/>
      <c r="C9" s="338"/>
      <c r="D9" s="338"/>
      <c r="E9" s="340"/>
      <c r="F9" s="156"/>
      <c r="G9" s="23"/>
      <c r="H9" s="23"/>
      <c r="I9" s="23"/>
      <c r="J9" s="23"/>
      <c r="K9" s="23"/>
    </row>
    <row r="10" spans="1:11" ht="16.5" customHeight="1">
      <c r="A10" s="166" t="str">
        <f>'Land Values'!$A$63</f>
        <v>Greenfield</v>
      </c>
      <c r="B10" s="157">
        <f>Office!H69</f>
        <v>-735.58100824439009</v>
      </c>
      <c r="C10" s="338"/>
      <c r="D10" s="338"/>
      <c r="E10" s="340"/>
      <c r="F10" s="156"/>
      <c r="G10" s="23"/>
      <c r="H10" s="23"/>
      <c r="I10" s="23"/>
      <c r="J10" s="23"/>
      <c r="K10" s="23"/>
    </row>
    <row r="11" spans="1:11" ht="16.5" customHeight="1">
      <c r="A11" s="166" t="str">
        <f>'Land Values'!$A$65</f>
        <v>Brownfield</v>
      </c>
      <c r="B11" s="157">
        <f>Office!H139</f>
        <v>-752.42558824050434</v>
      </c>
      <c r="C11" s="338"/>
      <c r="D11" s="338"/>
      <c r="E11" s="340"/>
      <c r="F11" s="156"/>
      <c r="G11" s="23"/>
      <c r="H11" s="23"/>
      <c r="I11" s="23"/>
      <c r="J11" s="23"/>
      <c r="K11" s="23"/>
    </row>
    <row r="12" spans="1:11" ht="16.5" customHeight="1">
      <c r="A12" s="166"/>
      <c r="B12" s="157"/>
      <c r="C12" s="338"/>
      <c r="D12" s="338"/>
      <c r="E12" s="340"/>
      <c r="F12" s="156"/>
      <c r="G12" s="23"/>
      <c r="H12" s="23"/>
      <c r="I12" s="23"/>
      <c r="J12" s="23"/>
      <c r="K12" s="23"/>
    </row>
    <row r="13" spans="1:11" ht="16.5" customHeight="1">
      <c r="A13" s="167" t="s">
        <v>145</v>
      </c>
      <c r="B13" s="162"/>
      <c r="C13" s="338"/>
      <c r="D13" s="338"/>
      <c r="E13" s="340"/>
      <c r="F13" s="156"/>
      <c r="G13" s="23"/>
      <c r="H13" s="23"/>
      <c r="I13" s="23"/>
      <c r="J13" s="23"/>
      <c r="K13" s="23"/>
    </row>
    <row r="14" spans="1:11" ht="16.5" customHeight="1">
      <c r="A14" s="166" t="str">
        <f>'Land Values'!$A$72</f>
        <v>Greenfield</v>
      </c>
      <c r="B14" s="157"/>
      <c r="C14" s="338"/>
      <c r="D14" s="338"/>
      <c r="E14" s="340"/>
      <c r="F14" s="156"/>
      <c r="G14" s="23"/>
      <c r="H14" s="23"/>
      <c r="I14" s="23"/>
      <c r="J14" s="23"/>
      <c r="K14" s="23"/>
    </row>
    <row r="15" spans="1:11" ht="16.5" customHeight="1">
      <c r="A15" s="166" t="str">
        <f>'Land Values'!$A$74</f>
        <v>Brownfield</v>
      </c>
      <c r="B15" s="157"/>
      <c r="C15" s="338"/>
      <c r="D15" s="338"/>
      <c r="E15" s="340"/>
      <c r="F15" s="156"/>
      <c r="G15" s="23"/>
      <c r="H15" s="23"/>
      <c r="I15" s="23"/>
      <c r="J15" s="23"/>
      <c r="K15" s="23"/>
    </row>
    <row r="16" spans="1:11" ht="16.5" customHeight="1">
      <c r="A16" s="168"/>
      <c r="B16" s="157"/>
      <c r="C16" s="338"/>
      <c r="D16" s="338"/>
      <c r="E16" s="340"/>
      <c r="F16" s="156"/>
      <c r="G16" s="23"/>
      <c r="H16" s="23"/>
      <c r="I16" s="23"/>
      <c r="J16" s="23"/>
      <c r="K16" s="23"/>
    </row>
    <row r="17" spans="1:11" ht="16.5" customHeight="1">
      <c r="A17" s="167" t="s">
        <v>161</v>
      </c>
      <c r="B17" s="162"/>
      <c r="C17" s="338"/>
      <c r="D17" s="338"/>
      <c r="E17" s="340"/>
      <c r="F17" s="156"/>
      <c r="G17" s="23"/>
      <c r="H17" s="23"/>
      <c r="I17" s="23"/>
      <c r="J17" s="23"/>
      <c r="K17" s="23"/>
    </row>
    <row r="18" spans="1:11" ht="16.5" customHeight="1">
      <c r="A18" s="166" t="str">
        <f>'Land Values'!$A$81</f>
        <v>Greenfield</v>
      </c>
      <c r="B18" s="157"/>
      <c r="C18" s="338"/>
      <c r="D18" s="338"/>
      <c r="E18" s="340"/>
      <c r="F18" s="156"/>
      <c r="G18" s="23"/>
      <c r="H18" s="23"/>
      <c r="I18" s="23"/>
      <c r="J18" s="23"/>
      <c r="K18" s="23"/>
    </row>
    <row r="19" spans="1:11" ht="16.5" customHeight="1">
      <c r="A19" s="166" t="str">
        <f>'Land Values'!$A$83</f>
        <v>Brownfield</v>
      </c>
      <c r="B19" s="157"/>
      <c r="C19" s="338"/>
      <c r="D19" s="338"/>
      <c r="E19" s="340"/>
      <c r="F19" s="156"/>
      <c r="G19" s="23"/>
      <c r="H19" s="23"/>
      <c r="I19" s="23"/>
      <c r="J19" s="23"/>
      <c r="K19" s="23"/>
    </row>
    <row r="20" spans="1:11" ht="16.5" customHeight="1">
      <c r="A20" s="168"/>
      <c r="B20" s="157"/>
      <c r="C20" s="338"/>
      <c r="D20" s="338"/>
      <c r="E20" s="340"/>
      <c r="F20" s="156"/>
      <c r="G20" s="23"/>
      <c r="H20" s="23"/>
      <c r="I20" s="23"/>
      <c r="J20" s="23"/>
      <c r="K20" s="23"/>
    </row>
    <row r="21" spans="1:11" ht="16.5" customHeight="1">
      <c r="A21" s="167" t="s">
        <v>148</v>
      </c>
      <c r="B21" s="162"/>
      <c r="C21" s="338"/>
      <c r="D21" s="338"/>
      <c r="E21" s="340"/>
      <c r="F21" s="156"/>
      <c r="G21" s="23"/>
      <c r="H21" s="23"/>
      <c r="I21" s="23"/>
      <c r="J21" s="23"/>
      <c r="K21" s="23"/>
    </row>
    <row r="22" spans="1:11" ht="16.5" customHeight="1">
      <c r="A22" s="166" t="str">
        <f>'Land Values'!$A$90</f>
        <v>Greenfield</v>
      </c>
      <c r="B22" s="157">
        <f>'Resi Inst'!H69</f>
        <v>-869.11478015782734</v>
      </c>
      <c r="C22" s="338"/>
      <c r="D22" s="338"/>
      <c r="E22" s="340"/>
      <c r="F22" s="156"/>
      <c r="G22" s="23"/>
      <c r="H22" s="23"/>
      <c r="I22" s="23"/>
      <c r="J22" s="23"/>
      <c r="K22" s="23"/>
    </row>
    <row r="23" spans="1:11" ht="16.5" customHeight="1">
      <c r="A23" s="166" t="s">
        <v>167</v>
      </c>
      <c r="B23" s="157">
        <f>'Resi Inst'!H139</f>
        <v>-881.74821515491294</v>
      </c>
      <c r="C23" s="338"/>
      <c r="D23" s="338"/>
      <c r="E23" s="340"/>
      <c r="F23" s="156"/>
      <c r="G23" s="23"/>
      <c r="H23" s="23"/>
      <c r="I23" s="23"/>
      <c r="J23" s="23"/>
      <c r="K23" s="23"/>
    </row>
    <row r="24" spans="1:11" ht="16.5" customHeight="1">
      <c r="A24" s="168" t="str">
        <f>'Land Values'!$A$94</f>
        <v>Market Comparable</v>
      </c>
      <c r="B24" s="157">
        <f>'Resi Inst'!H209</f>
        <v>0</v>
      </c>
      <c r="C24" s="338"/>
      <c r="D24" s="338"/>
      <c r="E24" s="340"/>
      <c r="F24" s="156"/>
      <c r="G24" s="23"/>
      <c r="H24" s="23"/>
      <c r="I24" s="23"/>
      <c r="J24" s="23"/>
      <c r="K24" s="23"/>
    </row>
    <row r="25" spans="1:11" ht="16.5" customHeight="1">
      <c r="A25" s="167" t="s">
        <v>149</v>
      </c>
      <c r="B25" s="162"/>
      <c r="C25" s="338"/>
      <c r="D25" s="338"/>
      <c r="E25" s="340"/>
      <c r="F25" s="156"/>
      <c r="G25" s="23"/>
      <c r="H25" s="23"/>
      <c r="I25" s="23"/>
      <c r="J25" s="23"/>
      <c r="K25" s="23"/>
    </row>
    <row r="26" spans="1:6" ht="16.5" customHeight="1">
      <c r="A26" s="166" t="str">
        <f>'Land Values'!A106</f>
        <v>Greenfield</v>
      </c>
      <c r="B26" s="157">
        <f>Hotel!H69</f>
        <v>-592.53629469143641</v>
      </c>
      <c r="C26" s="338"/>
      <c r="D26" s="338"/>
      <c r="E26" s="340"/>
      <c r="F26" s="101"/>
    </row>
    <row r="27" spans="1:6" ht="16.5" customHeight="1">
      <c r="A27" s="166" t="str">
        <f>'Land Values'!$A$108</f>
        <v>Brownfield</v>
      </c>
      <c r="B27" s="157">
        <f>Hotel!H139</f>
        <v>-609.3808746875502</v>
      </c>
      <c r="C27" s="338"/>
      <c r="D27" s="338"/>
      <c r="E27" s="340"/>
      <c r="F27" s="101"/>
    </row>
    <row r="28" spans="1:6" ht="16.5" customHeight="1">
      <c r="A28" s="168"/>
      <c r="B28" s="157"/>
      <c r="C28" s="338"/>
      <c r="D28" s="338"/>
      <c r="E28" s="340"/>
      <c r="F28" s="101"/>
    </row>
    <row r="29" spans="1:6" ht="16.5" customHeight="1">
      <c r="A29" s="165" t="s">
        <v>150</v>
      </c>
      <c r="B29" s="161"/>
      <c r="C29" s="16"/>
      <c r="D29" s="16"/>
      <c r="E29" s="203"/>
      <c r="F29" s="23"/>
    </row>
    <row r="30" spans="1:5" ht="16.5" customHeight="1">
      <c r="A30" s="166" t="str">
        <f>'Land Values'!$A$115</f>
        <v>Greenfield</v>
      </c>
      <c r="B30" s="174">
        <f>Community!H69</f>
        <v>-1563.1362047721957</v>
      </c>
      <c r="C30" s="339"/>
      <c r="D30" s="339"/>
      <c r="E30" s="341"/>
    </row>
    <row r="31" spans="1:5" ht="16.5" customHeight="1">
      <c r="A31" s="166" t="s">
        <v>167</v>
      </c>
      <c r="B31" s="174">
        <f>Community!H139</f>
        <v>-1578.2963267686987</v>
      </c>
      <c r="C31" s="339"/>
      <c r="D31" s="339"/>
      <c r="E31" s="341"/>
    </row>
    <row r="32" spans="1:5" ht="16.5" customHeight="1">
      <c r="A32" s="168"/>
      <c r="B32" s="174"/>
      <c r="C32" s="339"/>
      <c r="D32" s="339"/>
      <c r="E32" s="341"/>
    </row>
    <row r="33" spans="1:5" ht="16.5" customHeight="1">
      <c r="A33" s="167" t="s">
        <v>151</v>
      </c>
      <c r="B33" s="175"/>
      <c r="C33" s="339"/>
      <c r="D33" s="339"/>
      <c r="E33" s="341"/>
    </row>
    <row r="34" spans="1:5" ht="16.5" customHeight="1">
      <c r="A34" s="166" t="str">
        <f>'Land Values'!$A$124</f>
        <v>Greenfield</v>
      </c>
      <c r="B34" s="174">
        <f>Leisure!H69</f>
        <v>-206.29591528083981</v>
      </c>
      <c r="C34" s="339"/>
      <c r="D34" s="339"/>
      <c r="E34" s="341"/>
    </row>
    <row r="35" spans="1:5" ht="16.5" customHeight="1">
      <c r="A35" s="166" t="str">
        <f>'Land Values'!$A$126</f>
        <v>Brownfield</v>
      </c>
      <c r="B35" s="174">
        <f>Leisure!H139</f>
        <v>-239.22659784405661</v>
      </c>
      <c r="C35" s="339"/>
      <c r="D35" s="339"/>
      <c r="E35" s="341"/>
    </row>
    <row r="36" spans="1:5" ht="16.5" customHeight="1">
      <c r="A36" s="168"/>
      <c r="B36" s="174"/>
      <c r="C36" s="339"/>
      <c r="D36" s="339"/>
      <c r="E36" s="341"/>
    </row>
    <row r="37" spans="1:5" ht="16.5" customHeight="1">
      <c r="A37" s="167" t="s">
        <v>52</v>
      </c>
      <c r="B37" s="175"/>
      <c r="C37" s="339"/>
      <c r="D37" s="339"/>
      <c r="E37" s="341"/>
    </row>
    <row r="38" spans="1:5" ht="16.5" customHeight="1">
      <c r="A38" s="168" t="str">
        <f>'Land Values'!$A$133</f>
        <v>Greenfield/Agricultural</v>
      </c>
      <c r="B38" s="174">
        <f>Agricultural!H69</f>
        <v>-243.33067427404669</v>
      </c>
      <c r="C38" s="339"/>
      <c r="D38" s="339"/>
      <c r="E38" s="341"/>
    </row>
    <row r="39" spans="1:5" ht="16.5" customHeight="1">
      <c r="A39" s="167" t="s">
        <v>23</v>
      </c>
      <c r="B39" s="175"/>
      <c r="C39" s="339"/>
      <c r="D39" s="339"/>
      <c r="E39" s="341"/>
    </row>
    <row r="40" spans="1:5" ht="16.5" customHeight="1">
      <c r="A40" s="168" t="s">
        <v>157</v>
      </c>
      <c r="B40" s="174">
        <f>'Sui Generis '!H69</f>
        <v>-551.16362346939627</v>
      </c>
      <c r="C40" s="339"/>
      <c r="D40" s="339"/>
      <c r="E40" s="341"/>
    </row>
    <row r="41" spans="1:5" ht="16.5" customHeight="1">
      <c r="A41" s="169" t="s">
        <v>23</v>
      </c>
      <c r="B41" s="175"/>
      <c r="C41" s="339"/>
      <c r="D41" s="339"/>
      <c r="E41" s="341"/>
    </row>
    <row r="42" spans="1:5" ht="16.5" customHeight="1">
      <c r="A42" s="166" t="str">
        <f>'Land Values'!$A$143</f>
        <v>Vehicle Repairs</v>
      </c>
      <c r="B42" s="174">
        <f>'Sui Generis '!H139</f>
        <v>-852.9524082544242</v>
      </c>
      <c r="C42" s="339"/>
      <c r="D42" s="339"/>
      <c r="E42" s="341"/>
    </row>
    <row r="43" spans="1:5" ht="16.5" customHeight="1">
      <c r="A43" s="170"/>
      <c r="B43" s="176"/>
      <c r="C43" s="176"/>
      <c r="D43" s="176"/>
      <c r="E43" s="177"/>
    </row>
    <row r="44" spans="1:5" ht="22.5" customHeight="1" thickBot="1">
      <c r="A44" s="171"/>
      <c r="B44" s="172"/>
      <c r="C44" s="172"/>
      <c r="D44" s="172"/>
      <c r="E44" s="173"/>
    </row>
    <row r="45" spans="1:5">
      <c r="A45" s="101"/>
      <c r="B45" s="23"/>
      <c r="C45" s="23"/>
      <c r="D45" s="23"/>
      <c r="E45" s="23"/>
    </row>
    <row r="46" spans="1:5">
      <c r="A46" s="101"/>
      <c r="B46" s="23"/>
      <c r="C46" s="23"/>
      <c r="D46" s="23"/>
      <c r="E46" s="23"/>
    </row>
    <row r="47" spans="1:5">
      <c r="A47" s="101"/>
      <c r="B47" s="23"/>
      <c r="C47" s="23"/>
      <c r="D47" s="23"/>
      <c r="E47" s="23"/>
    </row>
    <row r="48" spans="1:5">
      <c r="A48" s="101"/>
      <c r="B48" s="23"/>
      <c r="C48" s="23"/>
      <c r="D48" s="23"/>
      <c r="E48" s="23"/>
    </row>
    <row r="49" spans="1:5">
      <c r="A49" s="101"/>
      <c r="B49" s="23"/>
      <c r="C49" s="23"/>
      <c r="D49" s="23"/>
      <c r="E49" s="23"/>
    </row>
    <row r="50" spans="1:5">
      <c r="A50" s="101"/>
      <c r="B50" s="23"/>
      <c r="C50" s="23"/>
      <c r="D50" s="23"/>
      <c r="E50" s="23"/>
    </row>
    <row r="51" spans="1:5">
      <c r="A51" s="23"/>
      <c r="B51" s="23"/>
      <c r="C51" s="23"/>
      <c r="D51" s="23"/>
      <c r="E51" s="23"/>
    </row>
    <row r="52" spans="1:5">
      <c r="A52" s="23"/>
      <c r="B52" s="23"/>
      <c r="C52" s="23"/>
      <c r="D52" s="23"/>
      <c r="E52" s="23"/>
    </row>
    <row r="53" spans="1:5">
      <c r="A53" s="23"/>
      <c r="B53" s="23"/>
      <c r="C53" s="23"/>
      <c r="D53" s="23"/>
      <c r="E53" s="23"/>
    </row>
    <row r="54" spans="2:2">
      <c r="B54" s="24"/>
    </row>
    <row r="55" spans="2:2">
      <c r="B55" s="24"/>
    </row>
    <row r="56" spans="2:2">
      <c r="B56" s="24"/>
    </row>
    <row r="57" spans="2:2">
      <c r="B57" s="24"/>
    </row>
    <row r="58" spans="2:2">
      <c r="B58" s="24"/>
    </row>
    <row r="59" spans="2:2">
      <c r="B59" s="24"/>
    </row>
    <row r="60" spans="2:2">
      <c r="B60" s="24"/>
    </row>
    <row r="61" spans="2:2">
      <c r="B61" s="24"/>
    </row>
    <row r="62" spans="2:2">
      <c r="B62" s="24"/>
    </row>
    <row r="63" spans="2:2">
      <c r="B63" s="24"/>
    </row>
    <row r="64" spans="2:2">
      <c r="B64" s="24"/>
    </row>
    <row r="65" spans="2:2">
      <c r="B65" s="24"/>
    </row>
    <row r="66" spans="2:2">
      <c r="B66" s="24"/>
    </row>
    <row r="67" spans="2:2">
      <c r="B67" s="24"/>
    </row>
    <row r="68" spans="2:2">
      <c r="B68" s="24"/>
    </row>
    <row r="69" spans="2:2">
      <c r="B69" s="24"/>
    </row>
    <row r="70" spans="2:2">
      <c r="B70" s="24"/>
    </row>
    <row r="71" spans="2:2">
      <c r="B71" s="24"/>
    </row>
    <row r="72" spans="2:2">
      <c r="B72" s="24"/>
    </row>
    <row r="73" spans="2:2">
      <c r="B73" s="24"/>
    </row>
  </sheetData>
  <mergeCells count="2"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30721" r:id="rId4">
          <objectPr defaultSize="0" r:id="rId5">
            <anchor moveWithCells="1" sizeWithCells="1">
              <from>
                <xdr:col>0</xdr:col>
                <xdr:colOff>76646</xdr:colOff>
                <xdr:row>0</xdr:row>
                <xdr:rowOff>19050</xdr:rowOff>
              </from>
              <to>
                <xdr:col>0</xdr:col>
                <xdr:colOff>1590415</xdr:colOff>
                <xdr:row>2</xdr:row>
                <xdr:rowOff>57150</xdr:rowOff>
              </to>
            </anchor>
          </objectPr>
        </oleObject>
      </mc:Choice>
      <mc:Fallback>
        <oleObject progId="WordPad.Document.1" shapeId="30721" r:id="rId4"/>
      </mc:Fallback>
    </mc:AlternateContent>
  </oleObjects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U374"/>
  <sheetViews>
    <sheetView topLeftCell="A111" zoomScale="60" view="normal" workbookViewId="0">
      <selection pane="topLeft" activeCell="E156" sqref="E156:L156"/>
    </sheetView>
  </sheetViews>
  <sheetFormatPr defaultRowHeight="15"/>
  <cols>
    <col min="1" max="1" width="12.75390625" customWidth="1"/>
    <col min="2" max="7" width="9.125" customWidth="1"/>
    <col min="8" max="8" width="12.75390625" customWidth="1"/>
    <col min="9" max="9" width="1.75390625" customWidth="1"/>
    <col min="10" max="10" width="12.75390625" customWidth="1"/>
    <col min="11" max="16" width="9.125" customWidth="1"/>
    <col min="17" max="17" width="12.75390625" customWidth="1"/>
    <col min="18" max="18" width="1.75390625" customWidth="1"/>
    <col min="19" max="19" width="12.75390625" customWidth="1"/>
    <col min="20" max="25" width="9.125" customWidth="1"/>
    <col min="26" max="26" width="12.75390625" customWidth="1"/>
    <col min="27" max="27" width="1.75390625" customWidth="1"/>
    <col min="28" max="28" width="12.75390625" customWidth="1"/>
    <col min="29" max="34" width="9.125" customWidth="1"/>
    <col min="35" max="35" width="12.75390625" customWidth="1"/>
    <col min="36" max="38" width="9.125" customWidth="1"/>
    <col min="45" max="45" width="9.125" customWidth="1"/>
  </cols>
  <sheetData>
    <row r="1" spans="1:47" ht="11.1" customHeight="1">
      <c r="A1" s="12"/>
      <c r="B1" s="12"/>
      <c r="C1" s="25"/>
      <c r="D1" s="26"/>
      <c r="E1" s="25"/>
      <c r="F1" s="25"/>
      <c r="G1" s="25"/>
      <c r="H1" s="25"/>
      <c r="AJ1" s="132"/>
      <c r="AK1" s="23"/>
      <c r="AL1" s="23"/>
      <c r="AM1" s="23"/>
      <c r="AN1" s="132"/>
      <c r="AO1" s="133"/>
      <c r="AP1" s="132"/>
      <c r="AQ1" s="132"/>
      <c r="AR1" s="132"/>
      <c r="AS1" s="132"/>
      <c r="AT1" s="23"/>
      <c r="AU1" s="23"/>
    </row>
    <row r="2" spans="1:47" ht="11.1" customHeight="1">
      <c r="A2" s="12"/>
      <c r="B2" s="12"/>
      <c r="C2" s="12"/>
      <c r="D2" s="382" t="s">
        <v>51</v>
      </c>
      <c r="E2" s="382"/>
      <c r="F2" s="382"/>
      <c r="G2" s="382"/>
      <c r="H2" s="382"/>
      <c r="AJ2" s="155"/>
      <c r="AK2" s="23"/>
      <c r="AL2" s="23"/>
      <c r="AM2" s="23"/>
      <c r="AN2" s="23"/>
      <c r="AO2" s="155"/>
      <c r="AP2" s="155"/>
      <c r="AQ2" s="155"/>
      <c r="AR2" s="155"/>
      <c r="AS2" s="155"/>
      <c r="AT2" s="23"/>
      <c r="AU2" s="23"/>
    </row>
    <row r="3" spans="1:47" ht="11.1" customHeight="1">
      <c r="A3" s="12"/>
      <c r="B3" s="12"/>
      <c r="C3" s="12"/>
      <c r="D3" s="382"/>
      <c r="E3" s="382"/>
      <c r="F3" s="382"/>
      <c r="G3" s="382"/>
      <c r="H3" s="382"/>
      <c r="AJ3" s="155"/>
      <c r="AK3" s="23"/>
      <c r="AL3" s="23"/>
      <c r="AM3" s="23"/>
      <c r="AN3" s="23"/>
      <c r="AO3" s="155"/>
      <c r="AP3" s="155"/>
      <c r="AQ3" s="155"/>
      <c r="AR3" s="155"/>
      <c r="AS3" s="155"/>
      <c r="AT3" s="23"/>
      <c r="AU3" s="23"/>
    </row>
    <row r="4" spans="1:47" ht="11.1" customHeight="1">
      <c r="A4" s="12"/>
      <c r="B4" s="12"/>
      <c r="C4" s="12"/>
      <c r="D4" s="382"/>
      <c r="E4" s="382"/>
      <c r="F4" s="382"/>
      <c r="G4" s="382"/>
      <c r="H4" s="382"/>
      <c r="AJ4" s="155"/>
      <c r="AK4" s="23"/>
      <c r="AL4" s="23"/>
      <c r="AM4" s="23"/>
      <c r="AN4" s="23"/>
      <c r="AO4" s="155"/>
      <c r="AP4" s="155"/>
      <c r="AQ4" s="155"/>
      <c r="AR4" s="155"/>
      <c r="AS4" s="155"/>
      <c r="AT4" s="23"/>
      <c r="AU4" s="23"/>
    </row>
    <row r="5" spans="1:47" ht="11.1" customHeight="1">
      <c r="A5" s="12"/>
      <c r="B5" s="12"/>
      <c r="C5" s="12"/>
      <c r="D5" s="12"/>
      <c r="E5" s="12"/>
      <c r="F5" s="12"/>
      <c r="G5" s="12"/>
      <c r="H5" s="12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7" ht="11.1" customHeight="1">
      <c r="A6" s="27" t="s">
        <v>121</v>
      </c>
      <c r="B6" s="27"/>
      <c r="C6" s="28"/>
      <c r="D6" s="28"/>
      <c r="E6" s="95" t="str">
        <f>Assumptions!$G$115</f>
        <v>Factory Unit</v>
      </c>
      <c r="F6" s="56"/>
      <c r="G6" s="96"/>
      <c r="H6" s="57"/>
      <c r="AJ6" s="135"/>
      <c r="AK6" s="23"/>
      <c r="AL6" s="134"/>
      <c r="AM6" s="134"/>
      <c r="AN6" s="74"/>
      <c r="AO6" s="74"/>
      <c r="AP6" s="126"/>
      <c r="AQ6" s="126"/>
      <c r="AR6" s="135"/>
      <c r="AS6" s="135"/>
      <c r="AT6" s="23"/>
      <c r="AU6" s="23"/>
    </row>
    <row r="7" spans="1:47" ht="11.1" customHeight="1">
      <c r="A7" s="27" t="s">
        <v>0</v>
      </c>
      <c r="B7" s="28"/>
      <c r="C7" s="28"/>
      <c r="D7" s="28"/>
      <c r="E7" s="95" t="str">
        <f>'Land Values'!$A$54</f>
        <v>Greenfield </v>
      </c>
      <c r="F7" s="56"/>
      <c r="G7" s="56"/>
      <c r="H7" s="58"/>
      <c r="AJ7" s="126"/>
      <c r="AK7" s="23"/>
      <c r="AL7" s="134"/>
      <c r="AM7" s="74"/>
      <c r="AN7" s="74"/>
      <c r="AO7" s="74"/>
      <c r="AP7" s="126"/>
      <c r="AQ7" s="126"/>
      <c r="AR7" s="126"/>
      <c r="AS7" s="126"/>
      <c r="AT7" s="23"/>
      <c r="AU7" s="23"/>
    </row>
    <row r="8" spans="1:47" ht="11.1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  <c r="AJ8" s="135"/>
      <c r="AK8" s="23"/>
      <c r="AL8" s="134"/>
      <c r="AM8" s="134"/>
      <c r="AN8" s="74"/>
      <c r="AO8" s="74"/>
      <c r="AP8" s="126"/>
      <c r="AQ8" s="126"/>
      <c r="AR8" s="135"/>
      <c r="AS8" s="135"/>
      <c r="AT8" s="23"/>
      <c r="AU8" s="23"/>
    </row>
    <row r="9" spans="1:47" ht="11.1" customHeight="1">
      <c r="A9" s="27" t="s">
        <v>2</v>
      </c>
      <c r="B9" s="27"/>
      <c r="C9" s="11"/>
      <c r="D9" s="62"/>
      <c r="E9" s="63">
        <f>SUM(C43:C54)</f>
        <v>1000</v>
      </c>
      <c r="F9" s="62" t="s">
        <v>3</v>
      </c>
      <c r="G9" s="30"/>
      <c r="H9" s="30"/>
      <c r="AJ9" s="137"/>
      <c r="AK9" s="23"/>
      <c r="AL9" s="134"/>
      <c r="AM9" s="134"/>
      <c r="AN9" s="23"/>
      <c r="AO9" s="74"/>
      <c r="AP9" s="136"/>
      <c r="AQ9" s="74"/>
      <c r="AR9" s="137"/>
      <c r="AS9" s="137"/>
      <c r="AT9" s="23"/>
      <c r="AU9" s="23"/>
    </row>
    <row r="10" spans="1:47" ht="11.1" customHeight="1">
      <c r="A10" s="27"/>
      <c r="B10" s="28"/>
      <c r="C10" s="62"/>
      <c r="D10" s="64"/>
      <c r="E10" s="62"/>
      <c r="F10" s="30"/>
      <c r="G10" s="30"/>
      <c r="H10" s="30"/>
      <c r="AJ10" s="137"/>
      <c r="AK10" s="23"/>
      <c r="AL10" s="134"/>
      <c r="AM10" s="74"/>
      <c r="AN10" s="74"/>
      <c r="AO10" s="129"/>
      <c r="AP10" s="74"/>
      <c r="AQ10" s="137"/>
      <c r="AR10" s="137"/>
      <c r="AS10" s="137"/>
      <c r="AT10" s="23"/>
      <c r="AU10" s="23"/>
    </row>
    <row r="11" spans="1:47" ht="11.1" customHeight="1">
      <c r="A11" s="32" t="s">
        <v>4</v>
      </c>
      <c r="B11" s="33"/>
      <c r="C11" s="33"/>
      <c r="D11" s="33"/>
      <c r="E11" s="33"/>
      <c r="F11" s="33"/>
      <c r="G11" s="33"/>
      <c r="H11" s="34"/>
      <c r="AJ11" s="137"/>
      <c r="AK11" s="23"/>
      <c r="AL11" s="134"/>
      <c r="AM11" s="74"/>
      <c r="AN11" s="74"/>
      <c r="AO11" s="74"/>
      <c r="AP11" s="74"/>
      <c r="AQ11" s="74"/>
      <c r="AR11" s="74"/>
      <c r="AS11" s="137"/>
      <c r="AT11" s="23"/>
      <c r="AU11" s="23"/>
    </row>
    <row r="12" spans="1:47" ht="11.1" customHeight="1">
      <c r="A12" s="65" t="s">
        <v>5</v>
      </c>
      <c r="B12" s="66" t="s">
        <v>6</v>
      </c>
      <c r="C12" s="104">
        <f>Assumptions!$C$115</f>
        <v>1000</v>
      </c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500000</v>
      </c>
      <c r="AJ12" s="140"/>
      <c r="AK12" s="23"/>
      <c r="AL12" s="72"/>
      <c r="AM12" s="138"/>
      <c r="AN12" s="139"/>
      <c r="AO12" s="46"/>
      <c r="AP12" s="74"/>
      <c r="AQ12" s="46"/>
      <c r="AR12" s="74"/>
      <c r="AS12" s="140"/>
      <c r="AT12" s="23"/>
      <c r="AU12" s="23"/>
    </row>
    <row r="13" spans="1:47" ht="11.1" customHeight="1">
      <c r="A13" s="65" t="s">
        <v>9</v>
      </c>
      <c r="B13" s="66" t="s">
        <v>10</v>
      </c>
      <c r="C13" s="104"/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0</v>
      </c>
      <c r="AJ13" s="140"/>
      <c r="AK13" s="23"/>
      <c r="AL13" s="72"/>
      <c r="AM13" s="138"/>
      <c r="AN13" s="139"/>
      <c r="AO13" s="46"/>
      <c r="AP13" s="74"/>
      <c r="AQ13" s="46"/>
      <c r="AR13" s="74"/>
      <c r="AS13" s="140"/>
      <c r="AT13" s="23"/>
      <c r="AU13" s="23"/>
    </row>
    <row r="14" spans="1:47" ht="11.1" customHeight="1">
      <c r="A14" s="65" t="s">
        <v>11</v>
      </c>
      <c r="B14" s="66" t="s">
        <v>12</v>
      </c>
      <c r="C14" s="104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  <c r="AJ14" s="140"/>
      <c r="AK14" s="23"/>
      <c r="AL14" s="72"/>
      <c r="AM14" s="138"/>
      <c r="AN14" s="139"/>
      <c r="AO14" s="46"/>
      <c r="AP14" s="74"/>
      <c r="AQ14" s="46"/>
      <c r="AR14" s="74"/>
      <c r="AS14" s="140"/>
      <c r="AT14" s="23"/>
      <c r="AU14" s="23"/>
    </row>
    <row r="15" spans="1:47" ht="11.1" customHeight="1">
      <c r="A15" s="65" t="s">
        <v>13</v>
      </c>
      <c r="B15" s="66" t="s">
        <v>14</v>
      </c>
      <c r="C15" s="104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  <c r="AJ15" s="140"/>
      <c r="AK15" s="23"/>
      <c r="AL15" s="72"/>
      <c r="AM15" s="138"/>
      <c r="AN15" s="139"/>
      <c r="AO15" s="46"/>
      <c r="AP15" s="74"/>
      <c r="AQ15" s="46"/>
      <c r="AR15" s="74"/>
      <c r="AS15" s="140"/>
      <c r="AT15" s="23"/>
      <c r="AU15" s="23"/>
    </row>
    <row r="16" spans="1:47" ht="11.1" customHeight="1">
      <c r="A16" s="65" t="s">
        <v>15</v>
      </c>
      <c r="B16" s="66" t="s">
        <v>16</v>
      </c>
      <c r="C16" s="105"/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0</v>
      </c>
      <c r="AJ16" s="140"/>
      <c r="AK16" s="23"/>
      <c r="AL16" s="72"/>
      <c r="AM16" s="138"/>
      <c r="AN16" s="126"/>
      <c r="AO16" s="46"/>
      <c r="AP16" s="74"/>
      <c r="AQ16" s="46"/>
      <c r="AR16" s="74"/>
      <c r="AS16" s="140"/>
      <c r="AT16" s="23"/>
      <c r="AU16" s="23"/>
    </row>
    <row r="17" spans="1:47" ht="11.1" customHeight="1">
      <c r="A17" s="67" t="s">
        <v>17</v>
      </c>
      <c r="B17" s="66" t="s">
        <v>18</v>
      </c>
      <c r="C17" s="106"/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0</v>
      </c>
      <c r="AJ17" s="140"/>
      <c r="AK17" s="23"/>
      <c r="AL17" s="141"/>
      <c r="AM17" s="138"/>
      <c r="AN17" s="126"/>
      <c r="AO17" s="46"/>
      <c r="AP17" s="74"/>
      <c r="AQ17" s="46"/>
      <c r="AR17" s="74"/>
      <c r="AS17" s="140"/>
      <c r="AT17" s="23"/>
      <c r="AU17" s="23"/>
    </row>
    <row r="18" spans="1:47" ht="11.1" customHeight="1">
      <c r="A18" s="67" t="s">
        <v>19</v>
      </c>
      <c r="B18" s="66" t="s">
        <v>20</v>
      </c>
      <c r="C18" s="106"/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0</v>
      </c>
      <c r="AJ18" s="140"/>
      <c r="AK18" s="23"/>
      <c r="AL18" s="141"/>
      <c r="AM18" s="138"/>
      <c r="AN18" s="126"/>
      <c r="AO18" s="46"/>
      <c r="AP18" s="74"/>
      <c r="AQ18" s="46"/>
      <c r="AR18" s="74"/>
      <c r="AS18" s="140"/>
      <c r="AT18" s="23"/>
      <c r="AU18" s="23"/>
    </row>
    <row r="19" spans="1:47" ht="11.1" customHeight="1">
      <c r="A19" s="65" t="s">
        <v>21</v>
      </c>
      <c r="B19" s="66" t="s">
        <v>22</v>
      </c>
      <c r="C19" s="107"/>
      <c r="D19" s="37" t="s">
        <v>7</v>
      </c>
      <c r="E19" s="29">
        <f>Assumptions!$C$139</f>
        <v>1200</v>
      </c>
      <c r="F19" s="37" t="s">
        <v>8</v>
      </c>
      <c r="H19" s="38">
        <f>C19*E19</f>
        <v>0</v>
      </c>
      <c r="AJ19" s="140"/>
      <c r="AK19" s="23"/>
      <c r="AL19" s="72"/>
      <c r="AM19" s="138"/>
      <c r="AN19" s="142"/>
      <c r="AO19" s="46"/>
      <c r="AP19" s="74"/>
      <c r="AQ19" s="46"/>
      <c r="AR19" s="23"/>
      <c r="AS19" s="140"/>
      <c r="AT19" s="23"/>
      <c r="AU19" s="23"/>
    </row>
    <row r="20" spans="1:47" ht="11.1" customHeight="1">
      <c r="A20" s="65" t="s">
        <v>52</v>
      </c>
      <c r="B20" s="69"/>
      <c r="C20" s="104"/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0</v>
      </c>
      <c r="AJ20" s="140"/>
      <c r="AK20" s="23"/>
      <c r="AL20" s="72"/>
      <c r="AM20" s="138"/>
      <c r="AN20" s="139"/>
      <c r="AO20" s="46"/>
      <c r="AP20" s="74"/>
      <c r="AQ20" s="46"/>
      <c r="AR20" s="74"/>
      <c r="AS20" s="140"/>
      <c r="AT20" s="23"/>
      <c r="AU20" s="23"/>
    </row>
    <row r="21" spans="1:47" ht="11.1" customHeight="1">
      <c r="A21" s="65" t="s">
        <v>23</v>
      </c>
      <c r="B21" s="103" t="s">
        <v>24</v>
      </c>
      <c r="C21" s="104"/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0</v>
      </c>
      <c r="AJ21" s="140"/>
      <c r="AK21" s="23"/>
      <c r="AL21" s="72"/>
      <c r="AM21" s="143"/>
      <c r="AN21" s="139"/>
      <c r="AO21" s="46"/>
      <c r="AP21" s="74"/>
      <c r="AQ21" s="46"/>
      <c r="AR21" s="74"/>
      <c r="AS21" s="140"/>
      <c r="AT21" s="23"/>
      <c r="AU21" s="23"/>
    </row>
    <row r="22" spans="1:47" ht="11.1" customHeight="1">
      <c r="A22" s="65" t="s">
        <v>23</v>
      </c>
      <c r="B22" s="103" t="s">
        <v>24</v>
      </c>
      <c r="C22" s="104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  <c r="AJ22" s="140"/>
      <c r="AK22" s="23"/>
      <c r="AL22" s="72"/>
      <c r="AM22" s="143"/>
      <c r="AN22" s="139"/>
      <c r="AO22" s="46"/>
      <c r="AP22" s="74"/>
      <c r="AQ22" s="46"/>
      <c r="AR22" s="74"/>
      <c r="AS22" s="140"/>
      <c r="AT22" s="23"/>
      <c r="AU22" s="23"/>
    </row>
    <row r="23" spans="1:47" ht="11.1" customHeight="1">
      <c r="A23" s="65" t="s">
        <v>23</v>
      </c>
      <c r="B23" s="103" t="s">
        <v>24</v>
      </c>
      <c r="C23" s="104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  <c r="AJ23" s="140"/>
      <c r="AK23" s="23"/>
      <c r="AL23" s="72"/>
      <c r="AM23" s="143"/>
      <c r="AN23" s="139"/>
      <c r="AO23" s="46"/>
      <c r="AP23" s="74"/>
      <c r="AQ23" s="46"/>
      <c r="AR23" s="74"/>
      <c r="AS23" s="140"/>
      <c r="AT23" s="23"/>
      <c r="AU23" s="23"/>
    </row>
    <row r="24" spans="1:47" ht="11.1" customHeight="1">
      <c r="A24" s="70"/>
      <c r="B24" s="39"/>
      <c r="C24" s="33"/>
      <c r="D24" s="33"/>
      <c r="E24" s="33"/>
      <c r="F24" s="33"/>
      <c r="G24" s="33"/>
      <c r="H24" s="40"/>
      <c r="AJ24" s="145"/>
      <c r="AK24" s="23"/>
      <c r="AL24" s="144"/>
      <c r="AM24" s="46"/>
      <c r="AN24" s="74"/>
      <c r="AO24" s="74"/>
      <c r="AP24" s="74"/>
      <c r="AQ24" s="74"/>
      <c r="AR24" s="74"/>
      <c r="AS24" s="145"/>
      <c r="AT24" s="23"/>
      <c r="AU24" s="23"/>
    </row>
    <row r="25" spans="1:47" ht="11.1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500000</v>
      </c>
      <c r="AJ25" s="131"/>
      <c r="AK25" s="23"/>
      <c r="AL25" s="130"/>
      <c r="AM25" s="74"/>
      <c r="AN25" s="74"/>
      <c r="AO25" s="74"/>
      <c r="AP25" s="74"/>
      <c r="AQ25" s="74"/>
      <c r="AR25" s="74"/>
      <c r="AS25" s="131"/>
      <c r="AT25" s="23"/>
      <c r="AU25" s="23"/>
    </row>
    <row r="26" spans="1:47" ht="11.1" customHeight="1">
      <c r="A26" s="72"/>
      <c r="B26" s="46"/>
      <c r="C26" s="73"/>
      <c r="D26" s="46"/>
      <c r="E26" s="74"/>
      <c r="F26" s="46"/>
      <c r="G26" s="74"/>
      <c r="H26" s="75"/>
      <c r="AJ26" s="140"/>
      <c r="AK26" s="23"/>
      <c r="AL26" s="72"/>
      <c r="AM26" s="46"/>
      <c r="AN26" s="73"/>
      <c r="AO26" s="46"/>
      <c r="AP26" s="74"/>
      <c r="AQ26" s="46"/>
      <c r="AR26" s="74"/>
      <c r="AS26" s="140"/>
      <c r="AT26" s="23"/>
      <c r="AU26" s="23"/>
    </row>
    <row r="27" spans="1:47" ht="11.1" customHeight="1">
      <c r="A27" s="71" t="s">
        <v>26</v>
      </c>
      <c r="B27" s="33"/>
      <c r="C27" s="33"/>
      <c r="D27" s="33"/>
      <c r="E27" s="33"/>
      <c r="F27" s="33"/>
      <c r="G27" s="33"/>
      <c r="H27" s="42"/>
      <c r="AJ27" s="140"/>
      <c r="AK27" s="23"/>
      <c r="AL27" s="130"/>
      <c r="AM27" s="74"/>
      <c r="AN27" s="74"/>
      <c r="AO27" s="74"/>
      <c r="AP27" s="74"/>
      <c r="AQ27" s="74"/>
      <c r="AR27" s="74"/>
      <c r="AS27" s="140"/>
      <c r="AT27" s="23"/>
      <c r="AU27" s="23"/>
    </row>
    <row r="28" spans="1:47" ht="11.1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  <c r="AJ28" s="140"/>
      <c r="AK28" s="23"/>
      <c r="AL28" s="146"/>
      <c r="AM28" s="73"/>
      <c r="AN28" s="73"/>
      <c r="AO28" s="46"/>
      <c r="AP28" s="74"/>
      <c r="AQ28" s="46"/>
      <c r="AR28" s="74"/>
      <c r="AS28" s="140"/>
      <c r="AT28" s="23"/>
      <c r="AU28" s="23"/>
    </row>
    <row r="29" spans="1:47" ht="11.1" customHeight="1">
      <c r="A29" s="65" t="s">
        <v>5</v>
      </c>
      <c r="B29" s="78">
        <f>Assumptions!$D$115</f>
        <v>2</v>
      </c>
      <c r="C29" s="36">
        <f>C12*B29</f>
        <v>2000</v>
      </c>
      <c r="D29" s="37" t="s">
        <v>7</v>
      </c>
      <c r="E29" s="29">
        <f>'Land Values'!D54</f>
        <v>10.799999999999999</v>
      </c>
      <c r="F29" s="37" t="s">
        <v>8</v>
      </c>
      <c r="G29" s="35"/>
      <c r="H29" s="38">
        <f>C29*E29</f>
        <v>21599.999999999996</v>
      </c>
      <c r="AJ29" s="140"/>
      <c r="AK29" s="23"/>
      <c r="AL29" s="72"/>
      <c r="AM29" s="127"/>
      <c r="AN29" s="73"/>
      <c r="AO29" s="46"/>
      <c r="AP29" s="74"/>
      <c r="AQ29" s="46"/>
      <c r="AR29" s="74"/>
      <c r="AS29" s="140"/>
      <c r="AT29" s="23"/>
      <c r="AU29" s="23"/>
    </row>
    <row r="30" spans="1:47" ht="11.1" customHeight="1">
      <c r="A30" s="65" t="s">
        <v>9</v>
      </c>
      <c r="B30" s="78">
        <f>Assumptions!$D$116</f>
        <v>2</v>
      </c>
      <c r="C30" s="36">
        <f>C13*B30</f>
        <v>0</v>
      </c>
      <c r="D30" s="37" t="s">
        <v>7</v>
      </c>
      <c r="E30" s="29"/>
      <c r="F30" s="37" t="s">
        <v>8</v>
      </c>
      <c r="G30" s="35"/>
      <c r="H30" s="38">
        <f>C30*E30</f>
        <v>0</v>
      </c>
      <c r="AJ30" s="140"/>
      <c r="AK30" s="23"/>
      <c r="AL30" s="72"/>
      <c r="AM30" s="127"/>
      <c r="AN30" s="73"/>
      <c r="AO30" s="46"/>
      <c r="AP30" s="74"/>
      <c r="AQ30" s="46"/>
      <c r="AR30" s="74"/>
      <c r="AS30" s="140"/>
      <c r="AT30" s="23"/>
      <c r="AU30" s="23"/>
    </row>
    <row r="31" spans="1:47" ht="11.1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  <c r="AJ31" s="140"/>
      <c r="AK31" s="23"/>
      <c r="AL31" s="72"/>
      <c r="AM31" s="127"/>
      <c r="AN31" s="73"/>
      <c r="AO31" s="46"/>
      <c r="AP31" s="74"/>
      <c r="AQ31" s="46"/>
      <c r="AR31" s="74"/>
      <c r="AS31" s="140"/>
      <c r="AT31" s="23"/>
      <c r="AU31" s="23"/>
    </row>
    <row r="32" spans="1:47" ht="11.1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  <c r="AJ32" s="140"/>
      <c r="AK32" s="23"/>
      <c r="AL32" s="72"/>
      <c r="AM32" s="127"/>
      <c r="AN32" s="73"/>
      <c r="AO32" s="46"/>
      <c r="AP32" s="74"/>
      <c r="AQ32" s="46"/>
      <c r="AR32" s="74"/>
      <c r="AS32" s="140"/>
      <c r="AT32" s="23"/>
      <c r="AU32" s="23"/>
    </row>
    <row r="33" spans="1:47" ht="11.1" customHeight="1">
      <c r="A33" s="65" t="s">
        <v>15</v>
      </c>
      <c r="B33" s="78">
        <f>Assumptions!$D$119</f>
        <v>1.5</v>
      </c>
      <c r="C33" s="36">
        <f>C16*B33</f>
        <v>0</v>
      </c>
      <c r="D33" s="37" t="s">
        <v>7</v>
      </c>
      <c r="E33" s="29"/>
      <c r="F33" s="37" t="s">
        <v>8</v>
      </c>
      <c r="G33" s="35"/>
      <c r="H33" s="38">
        <f>C33*E33</f>
        <v>0</v>
      </c>
      <c r="AJ33" s="140"/>
      <c r="AK33" s="23"/>
      <c r="AL33" s="72"/>
      <c r="AM33" s="127"/>
      <c r="AN33" s="73"/>
      <c r="AO33" s="46"/>
      <c r="AP33" s="74"/>
      <c r="AQ33" s="46"/>
      <c r="AR33" s="74"/>
      <c r="AS33" s="140"/>
      <c r="AT33" s="23"/>
      <c r="AU33" s="23"/>
    </row>
    <row r="34" spans="1:47" ht="11.1" customHeight="1">
      <c r="A34" s="67" t="s">
        <v>17</v>
      </c>
      <c r="B34" s="78">
        <f>Assumptions!$D$120</f>
        <v>2</v>
      </c>
      <c r="C34" s="36">
        <f>C17*B34</f>
        <v>0</v>
      </c>
      <c r="D34" s="37" t="s">
        <v>7</v>
      </c>
      <c r="E34" s="29"/>
      <c r="F34" s="37" t="s">
        <v>8</v>
      </c>
      <c r="G34" s="47"/>
      <c r="H34" s="38">
        <f>C34*E34</f>
        <v>0</v>
      </c>
      <c r="AJ34" s="140"/>
      <c r="AK34" s="23"/>
      <c r="AL34" s="141"/>
      <c r="AM34" s="127"/>
      <c r="AN34" s="73"/>
      <c r="AO34" s="46"/>
      <c r="AP34" s="74"/>
      <c r="AQ34" s="46"/>
      <c r="AR34" s="74"/>
      <c r="AS34" s="140"/>
      <c r="AT34" s="23"/>
      <c r="AU34" s="23"/>
    </row>
    <row r="35" spans="1:47" ht="11.1" customHeight="1">
      <c r="A35" s="67" t="s">
        <v>19</v>
      </c>
      <c r="B35" s="78">
        <f>Assumptions!$D$121</f>
        <v>1.5</v>
      </c>
      <c r="C35" s="36">
        <f>C18*B35</f>
        <v>0</v>
      </c>
      <c r="D35" s="37" t="s">
        <v>7</v>
      </c>
      <c r="E35" s="29"/>
      <c r="F35" s="37" t="s">
        <v>8</v>
      </c>
      <c r="G35" s="47"/>
      <c r="H35" s="38">
        <f>C35*E35</f>
        <v>0</v>
      </c>
      <c r="AJ35" s="140"/>
      <c r="AK35" s="23"/>
      <c r="AL35" s="141"/>
      <c r="AM35" s="127"/>
      <c r="AN35" s="73"/>
      <c r="AO35" s="46"/>
      <c r="AP35" s="74"/>
      <c r="AQ35" s="46"/>
      <c r="AR35" s="74"/>
      <c r="AS35" s="140"/>
      <c r="AT35" s="23"/>
      <c r="AU35" s="23"/>
    </row>
    <row r="36" spans="1:47" ht="11.1" customHeight="1">
      <c r="A36" s="65" t="s">
        <v>21</v>
      </c>
      <c r="B36" s="78">
        <f>Assumptions!$D$122</f>
        <v>3</v>
      </c>
      <c r="C36" s="36">
        <f>C19*B36</f>
        <v>0</v>
      </c>
      <c r="D36" s="37" t="s">
        <v>7</v>
      </c>
      <c r="E36" s="29"/>
      <c r="F36" s="37" t="s">
        <v>8</v>
      </c>
      <c r="H36" s="38">
        <f>C36*E36</f>
        <v>0</v>
      </c>
      <c r="AJ36" s="140"/>
      <c r="AK36" s="23"/>
      <c r="AL36" s="72"/>
      <c r="AM36" s="127"/>
      <c r="AN36" s="73"/>
      <c r="AO36" s="46"/>
      <c r="AP36" s="74"/>
      <c r="AQ36" s="46"/>
      <c r="AR36" s="23"/>
      <c r="AS36" s="140"/>
      <c r="AT36" s="23"/>
      <c r="AU36" s="23"/>
    </row>
    <row r="37" spans="1:47" ht="11.1" customHeight="1">
      <c r="A37" s="79" t="s">
        <v>52</v>
      </c>
      <c r="B37" s="78">
        <f>Assumptions!$D$123</f>
        <v>2</v>
      </c>
      <c r="C37" s="36">
        <f>C20*B37</f>
        <v>0</v>
      </c>
      <c r="D37" s="37" t="s">
        <v>25</v>
      </c>
      <c r="E37" s="29"/>
      <c r="F37" s="37" t="s">
        <v>8</v>
      </c>
      <c r="G37" s="35"/>
      <c r="H37" s="38">
        <f>C37*E37</f>
        <v>0</v>
      </c>
      <c r="AJ37" s="140"/>
      <c r="AK37" s="23"/>
      <c r="AL37" s="147"/>
      <c r="AM37" s="127"/>
      <c r="AN37" s="73"/>
      <c r="AO37" s="46"/>
      <c r="AP37" s="74"/>
      <c r="AQ37" s="46"/>
      <c r="AR37" s="74"/>
      <c r="AS37" s="140"/>
      <c r="AT37" s="23"/>
      <c r="AU37" s="23"/>
    </row>
    <row r="38" spans="1:47" ht="11.1" customHeight="1">
      <c r="A38" s="79" t="str">
        <f>B21</f>
        <v>Blank</v>
      </c>
      <c r="B38" s="78">
        <f>Assumptions!$D$124</f>
        <v>2</v>
      </c>
      <c r="C38" s="36">
        <f>C21*B38</f>
        <v>0</v>
      </c>
      <c r="D38" s="37" t="s">
        <v>25</v>
      </c>
      <c r="E38" s="29"/>
      <c r="F38" s="37" t="s">
        <v>8</v>
      </c>
      <c r="G38" s="35"/>
      <c r="H38" s="38">
        <f>C38*E38</f>
        <v>0</v>
      </c>
      <c r="AJ38" s="140"/>
      <c r="AK38" s="23"/>
      <c r="AL38" s="147"/>
      <c r="AM38" s="127"/>
      <c r="AN38" s="73"/>
      <c r="AO38" s="46"/>
      <c r="AP38" s="74"/>
      <c r="AQ38" s="46"/>
      <c r="AR38" s="74"/>
      <c r="AS38" s="140"/>
      <c r="AT38" s="23"/>
      <c r="AU38" s="23"/>
    </row>
    <row r="39" spans="1:47" ht="11.1" customHeight="1">
      <c r="A39" s="79" t="str">
        <f>B22</f>
        <v>Blank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  <c r="AJ39" s="140"/>
      <c r="AK39" s="23"/>
      <c r="AL39" s="147"/>
      <c r="AM39" s="127"/>
      <c r="AN39" s="73"/>
      <c r="AO39" s="46"/>
      <c r="AP39" s="74"/>
      <c r="AQ39" s="46"/>
      <c r="AR39" s="74"/>
      <c r="AS39" s="140"/>
      <c r="AT39" s="23"/>
      <c r="AU39" s="23"/>
    </row>
    <row r="40" spans="1:47" ht="11.1" customHeight="1">
      <c r="A40" s="79" t="str">
        <f>B23</f>
        <v>Blank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  <c r="AJ40" s="140"/>
      <c r="AK40" s="23"/>
      <c r="AL40" s="147"/>
      <c r="AM40" s="127"/>
      <c r="AN40" s="73"/>
      <c r="AO40" s="46"/>
      <c r="AP40" s="74"/>
      <c r="AQ40" s="46"/>
      <c r="AR40" s="74"/>
      <c r="AS40" s="140"/>
      <c r="AT40" s="23"/>
      <c r="AU40" s="23"/>
    </row>
    <row r="41" spans="1:47" ht="11.1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215.99999999999997</v>
      </c>
      <c r="AJ41" s="140"/>
      <c r="AK41" s="23"/>
      <c r="AL41" s="130"/>
      <c r="AM41" s="46"/>
      <c r="AN41" s="148"/>
      <c r="AO41" s="46"/>
      <c r="AP41" s="74"/>
      <c r="AQ41" s="46"/>
      <c r="AR41" s="23"/>
      <c r="AS41" s="140"/>
      <c r="AT41" s="23"/>
      <c r="AU41" s="23"/>
    </row>
    <row r="42" spans="1:47" ht="11.1" customHeight="1">
      <c r="A42" s="76"/>
      <c r="B42" s="77" t="s">
        <v>30</v>
      </c>
      <c r="C42" s="73"/>
      <c r="D42" s="46"/>
      <c r="E42" s="74"/>
      <c r="F42" s="46"/>
      <c r="G42" s="74"/>
      <c r="H42" s="75"/>
      <c r="AJ42" s="140"/>
      <c r="AK42" s="23"/>
      <c r="AL42" s="146"/>
      <c r="AM42" s="73"/>
      <c r="AN42" s="73"/>
      <c r="AO42" s="46"/>
      <c r="AP42" s="74"/>
      <c r="AQ42" s="46"/>
      <c r="AR42" s="74"/>
      <c r="AS42" s="140"/>
      <c r="AT42" s="23"/>
      <c r="AU42" s="23"/>
    </row>
    <row r="43" spans="1:47" ht="11.1" customHeight="1">
      <c r="A43" s="65" t="s">
        <v>5</v>
      </c>
      <c r="B43" s="85">
        <f>Assumptions!$E$115</f>
        <v>1</v>
      </c>
      <c r="C43" s="36">
        <f>C12*B43</f>
        <v>1000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C43*E43</f>
        <v>587000</v>
      </c>
      <c r="AJ43" s="140"/>
      <c r="AK43" s="23"/>
      <c r="AL43" s="72"/>
      <c r="AM43" s="128"/>
      <c r="AN43" s="73"/>
      <c r="AO43" s="46"/>
      <c r="AP43" s="74"/>
      <c r="AQ43" s="46"/>
      <c r="AR43" s="74"/>
      <c r="AS43" s="140"/>
      <c r="AT43" s="23"/>
      <c r="AU43" s="23"/>
    </row>
    <row r="44" spans="1:47" ht="11.1" customHeight="1">
      <c r="A44" s="65" t="s">
        <v>9</v>
      </c>
      <c r="B44" s="85">
        <f>Assumptions!$E$116</f>
        <v>1.2</v>
      </c>
      <c r="C44" s="36">
        <f>C13*B44</f>
        <v>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C44*E44</f>
        <v>0</v>
      </c>
      <c r="AJ44" s="140"/>
      <c r="AK44" s="23"/>
      <c r="AL44" s="72"/>
      <c r="AM44" s="128"/>
      <c r="AN44" s="73"/>
      <c r="AO44" s="46"/>
      <c r="AP44" s="74"/>
      <c r="AQ44" s="46"/>
      <c r="AR44" s="74"/>
      <c r="AS44" s="140"/>
      <c r="AT44" s="23"/>
      <c r="AU44" s="23"/>
    </row>
    <row r="45" spans="1:47" ht="11.1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C45*E45</f>
        <v>0</v>
      </c>
      <c r="AJ45" s="140"/>
      <c r="AK45" s="23"/>
      <c r="AL45" s="72"/>
      <c r="AM45" s="128"/>
      <c r="AN45" s="73"/>
      <c r="AO45" s="46"/>
      <c r="AP45" s="74"/>
      <c r="AQ45" s="46"/>
      <c r="AR45" s="74"/>
      <c r="AS45" s="140"/>
      <c r="AT45" s="23"/>
      <c r="AU45" s="23"/>
    </row>
    <row r="46" spans="1:47" ht="11.1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C46*E46</f>
        <v>0</v>
      </c>
      <c r="AJ46" s="140"/>
      <c r="AK46" s="23"/>
      <c r="AL46" s="72"/>
      <c r="AM46" s="128"/>
      <c r="AN46" s="73"/>
      <c r="AO46" s="46"/>
      <c r="AP46" s="74"/>
      <c r="AQ46" s="46"/>
      <c r="AR46" s="74"/>
      <c r="AS46" s="140"/>
      <c r="AT46" s="23"/>
      <c r="AU46" s="23"/>
    </row>
    <row r="47" spans="1:47" ht="11.1" customHeight="1">
      <c r="A47" s="65" t="s">
        <v>15</v>
      </c>
      <c r="B47" s="85">
        <f>Assumptions!$E$119</f>
        <v>1.2</v>
      </c>
      <c r="C47" s="36">
        <f>C16*B47</f>
        <v>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C47*E47</f>
        <v>0</v>
      </c>
      <c r="AJ47" s="140"/>
      <c r="AK47" s="23"/>
      <c r="AL47" s="72"/>
      <c r="AM47" s="128"/>
      <c r="AN47" s="73"/>
      <c r="AO47" s="46"/>
      <c r="AP47" s="74"/>
      <c r="AQ47" s="46"/>
      <c r="AR47" s="74"/>
      <c r="AS47" s="140"/>
      <c r="AT47" s="23"/>
      <c r="AU47" s="23"/>
    </row>
    <row r="48" spans="1:47" ht="11.1" customHeight="1">
      <c r="A48" s="67" t="s">
        <v>17</v>
      </c>
      <c r="B48" s="85">
        <f>Assumptions!$E$120</f>
        <v>1.2</v>
      </c>
      <c r="C48" s="36">
        <f>C17*B48</f>
        <v>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C48*E48</f>
        <v>0</v>
      </c>
      <c r="AJ48" s="140"/>
      <c r="AK48" s="23"/>
      <c r="AL48" s="141"/>
      <c r="AM48" s="128"/>
      <c r="AN48" s="73"/>
      <c r="AO48" s="46"/>
      <c r="AP48" s="74"/>
      <c r="AQ48" s="46"/>
      <c r="AR48" s="74"/>
      <c r="AS48" s="140"/>
      <c r="AT48" s="23"/>
      <c r="AU48" s="23"/>
    </row>
    <row r="49" spans="1:47" ht="11.1" customHeight="1">
      <c r="A49" s="67" t="s">
        <v>19</v>
      </c>
      <c r="B49" s="85">
        <f>Assumptions!$E$121</f>
        <v>1</v>
      </c>
      <c r="C49" s="36">
        <f>C18*B49</f>
        <v>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C49*E49</f>
        <v>0</v>
      </c>
      <c r="AJ49" s="140"/>
      <c r="AK49" s="23"/>
      <c r="AL49" s="141"/>
      <c r="AM49" s="128"/>
      <c r="AN49" s="73"/>
      <c r="AO49" s="46"/>
      <c r="AP49" s="74"/>
      <c r="AQ49" s="46"/>
      <c r="AR49" s="74"/>
      <c r="AS49" s="140"/>
      <c r="AT49" s="23"/>
      <c r="AU49" s="23"/>
    </row>
    <row r="50" spans="1:47" ht="11.1" customHeight="1">
      <c r="A50" s="65" t="s">
        <v>21</v>
      </c>
      <c r="B50" s="85">
        <f>Assumptions!$E$122</f>
        <v>1</v>
      </c>
      <c r="C50" s="36">
        <f>C19*B50</f>
        <v>0</v>
      </c>
      <c r="D50" s="37" t="s">
        <v>7</v>
      </c>
      <c r="E50" s="29">
        <f>Assumptions!$F$122</f>
        <v>903</v>
      </c>
      <c r="F50" s="37" t="s">
        <v>8</v>
      </c>
      <c r="H50" s="38">
        <f>C50*E50</f>
        <v>0</v>
      </c>
      <c r="AJ50" s="140"/>
      <c r="AK50" s="23"/>
      <c r="AL50" s="72"/>
      <c r="AM50" s="128"/>
      <c r="AN50" s="73"/>
      <c r="AO50" s="46"/>
      <c r="AP50" s="74"/>
      <c r="AQ50" s="46"/>
      <c r="AR50" s="23"/>
      <c r="AS50" s="140"/>
      <c r="AT50" s="23"/>
      <c r="AU50" s="23"/>
    </row>
    <row r="51" spans="1:47" ht="11.1" customHeight="1">
      <c r="A51" s="86" t="s">
        <v>52</v>
      </c>
      <c r="B51" s="85">
        <f>Assumptions!$E$123</f>
        <v>1</v>
      </c>
      <c r="C51" s="36">
        <f>C20*B51</f>
        <v>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C51*E51</f>
        <v>0</v>
      </c>
      <c r="AJ51" s="140"/>
      <c r="AK51" s="23"/>
      <c r="AL51" s="149"/>
      <c r="AM51" s="128"/>
      <c r="AN51" s="73"/>
      <c r="AO51" s="46"/>
      <c r="AP51" s="74"/>
      <c r="AQ51" s="46"/>
      <c r="AR51" s="74"/>
      <c r="AS51" s="140"/>
      <c r="AT51" s="23"/>
      <c r="AU51" s="23"/>
    </row>
    <row r="52" spans="1:47" ht="11.1" customHeight="1">
      <c r="A52" s="86" t="str">
        <f>B21</f>
        <v>Blank</v>
      </c>
      <c r="B52" s="85">
        <f>Assumptions!$E$124</f>
        <v>1</v>
      </c>
      <c r="C52" s="36">
        <f>C21*B52</f>
        <v>0</v>
      </c>
      <c r="D52" s="37" t="s">
        <v>25</v>
      </c>
      <c r="E52" s="29"/>
      <c r="F52" s="37" t="s">
        <v>8</v>
      </c>
      <c r="G52" s="35"/>
      <c r="H52" s="38">
        <f>C52*E52</f>
        <v>0</v>
      </c>
      <c r="AJ52" s="140"/>
      <c r="AK52" s="23"/>
      <c r="AL52" s="149"/>
      <c r="AM52" s="128"/>
      <c r="AN52" s="73"/>
      <c r="AO52" s="46"/>
      <c r="AP52" s="74"/>
      <c r="AQ52" s="46"/>
      <c r="AR52" s="74"/>
      <c r="AS52" s="140"/>
      <c r="AT52" s="23"/>
      <c r="AU52" s="23"/>
    </row>
    <row r="53" spans="1:47" ht="11.1" customHeight="1">
      <c r="A53" s="86" t="str">
        <f>B22</f>
        <v>Blank</v>
      </c>
      <c r="B53" s="85">
        <f>Assumptions!$E$125</f>
        <v>1</v>
      </c>
      <c r="C53" s="36">
        <f>C22*B53</f>
        <v>0</v>
      </c>
      <c r="D53" s="37" t="s">
        <v>25</v>
      </c>
      <c r="E53" s="29"/>
      <c r="F53" s="37" t="s">
        <v>8</v>
      </c>
      <c r="G53" s="35"/>
      <c r="H53" s="38">
        <f>C53*E53</f>
        <v>0</v>
      </c>
      <c r="AJ53" s="140"/>
      <c r="AK53" s="23"/>
      <c r="AL53" s="149"/>
      <c r="AM53" s="128"/>
      <c r="AN53" s="73"/>
      <c r="AO53" s="46"/>
      <c r="AP53" s="74"/>
      <c r="AQ53" s="46"/>
      <c r="AR53" s="74"/>
      <c r="AS53" s="140"/>
      <c r="AT53" s="23"/>
      <c r="AU53" s="23"/>
    </row>
    <row r="54" spans="1:47" ht="11.1" customHeight="1">
      <c r="A54" s="86" t="str">
        <f>B23</f>
        <v>Blank</v>
      </c>
      <c r="B54" s="85">
        <f>Assumptions!$E$126</f>
        <v>0</v>
      </c>
      <c r="C54" s="36">
        <f>C23*B54</f>
        <v>0</v>
      </c>
      <c r="D54" s="37" t="s">
        <v>25</v>
      </c>
      <c r="E54" s="29"/>
      <c r="F54" s="37" t="s">
        <v>8</v>
      </c>
      <c r="G54" s="35"/>
      <c r="H54" s="38">
        <f>C54*E54</f>
        <v>0</v>
      </c>
      <c r="AJ54" s="140"/>
      <c r="AK54" s="23"/>
      <c r="AL54" s="149"/>
      <c r="AM54" s="128"/>
      <c r="AN54" s="73"/>
      <c r="AO54" s="46"/>
      <c r="AP54" s="74"/>
      <c r="AQ54" s="46"/>
      <c r="AR54" s="74"/>
      <c r="AS54" s="140"/>
      <c r="AT54" s="23"/>
      <c r="AU54" s="23"/>
    </row>
    <row r="55" spans="1:47" ht="11.1" customHeight="1">
      <c r="A55" s="87"/>
      <c r="B55" s="87"/>
      <c r="C55" s="87"/>
      <c r="D55" s="39"/>
      <c r="E55" s="87"/>
      <c r="F55" s="87"/>
      <c r="G55" s="87"/>
      <c r="H55" s="87"/>
      <c r="AJ55" s="23"/>
      <c r="AK55" s="23"/>
      <c r="AL55" s="23"/>
      <c r="AM55" s="23"/>
      <c r="AN55" s="23"/>
      <c r="AO55" s="46"/>
      <c r="AP55" s="23"/>
      <c r="AQ55" s="23"/>
      <c r="AR55" s="23"/>
      <c r="AS55" s="23"/>
      <c r="AT55" s="23"/>
      <c r="AU55" s="23"/>
    </row>
    <row r="56" spans="1:47" ht="11.1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  <c r="AJ56" s="140"/>
      <c r="AK56" s="23"/>
      <c r="AL56" s="141"/>
      <c r="AM56" s="23"/>
      <c r="AN56" s="23"/>
      <c r="AO56" s="23"/>
      <c r="AP56" s="23"/>
      <c r="AQ56" s="46"/>
      <c r="AR56" s="23"/>
      <c r="AS56" s="140"/>
      <c r="AT56" s="23"/>
      <c r="AU56" s="23"/>
    </row>
    <row r="57" spans="1:47" ht="11.1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46960</v>
      </c>
      <c r="AJ57" s="140"/>
      <c r="AK57" s="23"/>
      <c r="AL57" s="141"/>
      <c r="AM57" s="74"/>
      <c r="AN57" s="74"/>
      <c r="AO57" s="74"/>
      <c r="AP57" s="150"/>
      <c r="AQ57" s="46"/>
      <c r="AR57" s="74"/>
      <c r="AS57" s="140"/>
      <c r="AT57" s="23"/>
      <c r="AU57" s="23"/>
    </row>
    <row r="58" spans="1:47" ht="11.1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2500</v>
      </c>
      <c r="AJ58" s="140"/>
      <c r="AK58" s="23"/>
      <c r="AL58" s="141"/>
      <c r="AM58" s="74"/>
      <c r="AN58" s="74"/>
      <c r="AO58" s="74"/>
      <c r="AP58" s="150"/>
      <c r="AQ58" s="46"/>
      <c r="AR58" s="74"/>
      <c r="AS58" s="140"/>
      <c r="AT58" s="23"/>
      <c r="AU58" s="23"/>
    </row>
    <row r="59" spans="1:47" ht="11.1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3522</v>
      </c>
      <c r="AJ59" s="140"/>
      <c r="AK59" s="23"/>
      <c r="AL59" s="141"/>
      <c r="AM59" s="74"/>
      <c r="AN59" s="74"/>
      <c r="AO59" s="74"/>
      <c r="AP59" s="150"/>
      <c r="AQ59" s="46"/>
      <c r="AR59" s="74"/>
      <c r="AS59" s="140"/>
      <c r="AT59" s="23"/>
      <c r="AU59" s="23"/>
    </row>
    <row r="60" spans="1:47" ht="11.1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5000</v>
      </c>
      <c r="AJ60" s="140"/>
      <c r="AK60" s="23"/>
      <c r="AL60" s="141"/>
      <c r="AM60" s="74"/>
      <c r="AN60" s="74"/>
      <c r="AO60" s="74"/>
      <c r="AP60" s="150"/>
      <c r="AQ60" s="46"/>
      <c r="AR60" s="74"/>
      <c r="AS60" s="140"/>
      <c r="AT60" s="23"/>
      <c r="AU60" s="23"/>
    </row>
    <row r="61" spans="1:47" ht="11.1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29350</v>
      </c>
      <c r="AJ61" s="140"/>
      <c r="AK61" s="23"/>
      <c r="AL61" s="141"/>
      <c r="AM61" s="74"/>
      <c r="AN61" s="129"/>
      <c r="AO61" s="74"/>
      <c r="AP61" s="150"/>
      <c r="AQ61" s="46"/>
      <c r="AR61" s="74"/>
      <c r="AS61" s="140"/>
      <c r="AT61" s="23"/>
      <c r="AU61" s="23"/>
    </row>
    <row r="62" spans="1:47" ht="11.1" customHeight="1">
      <c r="A62" s="67" t="s">
        <v>40</v>
      </c>
      <c r="B62" s="11"/>
      <c r="C62" s="24"/>
      <c r="E62" s="45">
        <f>Assumptions!$E$153</f>
        <v>0</v>
      </c>
      <c r="F62" s="37" t="s">
        <v>165</v>
      </c>
      <c r="H62" s="41">
        <f>C12*E62</f>
        <v>0</v>
      </c>
      <c r="AJ62" s="145"/>
      <c r="AK62" s="23"/>
      <c r="AL62" s="141"/>
      <c r="AM62" s="23"/>
      <c r="AN62" s="23"/>
      <c r="AO62" s="23"/>
      <c r="AP62" s="23"/>
      <c r="AQ62" s="46"/>
      <c r="AR62" s="23"/>
      <c r="AS62" s="145"/>
      <c r="AT62" s="23"/>
      <c r="AU62" s="23"/>
    </row>
    <row r="63" spans="1:47" ht="11.1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27886.704504844456</v>
      </c>
      <c r="AJ63" s="140"/>
      <c r="AK63" s="23"/>
      <c r="AL63" s="141"/>
      <c r="AM63" s="74"/>
      <c r="AN63" s="151"/>
      <c r="AO63" s="73"/>
      <c r="AP63" s="138"/>
      <c r="AQ63" s="74"/>
      <c r="AR63" s="138"/>
      <c r="AS63" s="140"/>
      <c r="AT63" s="23"/>
      <c r="AU63" s="23"/>
    </row>
    <row r="64" spans="1:47" ht="11.1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6961.4800000000005</v>
      </c>
      <c r="AJ64" s="140"/>
      <c r="AK64" s="23"/>
      <c r="AL64" s="141"/>
      <c r="AM64" s="74"/>
      <c r="AN64" s="151"/>
      <c r="AO64" s="46"/>
      <c r="AP64" s="74"/>
      <c r="AQ64" s="74"/>
      <c r="AR64" s="74"/>
      <c r="AS64" s="140"/>
      <c r="AT64" s="23"/>
      <c r="AU64" s="23"/>
    </row>
    <row r="65" spans="1:47" ht="11.1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87500</v>
      </c>
      <c r="AJ65" s="140"/>
      <c r="AK65" s="23"/>
      <c r="AL65" s="141"/>
      <c r="AM65" s="74"/>
      <c r="AN65" s="74"/>
      <c r="AO65" s="151"/>
      <c r="AP65" s="46"/>
      <c r="AQ65" s="74"/>
      <c r="AR65" s="74"/>
      <c r="AS65" s="140"/>
      <c r="AT65" s="23"/>
      <c r="AU65" s="23"/>
    </row>
    <row r="66" spans="1:47" ht="11.1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818496.18450484448</v>
      </c>
      <c r="AJ66" s="131"/>
      <c r="AK66" s="23"/>
      <c r="AL66" s="130"/>
      <c r="AM66" s="74"/>
      <c r="AN66" s="74"/>
      <c r="AO66" s="74"/>
      <c r="AP66" s="74"/>
      <c r="AQ66" s="74"/>
      <c r="AR66" s="74"/>
      <c r="AS66" s="131"/>
      <c r="AT66" s="23"/>
      <c r="AU66" s="23"/>
    </row>
    <row r="67" spans="1:47" ht="11.1" customHeight="1">
      <c r="A67" s="91"/>
      <c r="B67" s="47"/>
      <c r="C67" s="47"/>
      <c r="D67" s="47"/>
      <c r="E67" s="47"/>
      <c r="F67" s="47"/>
      <c r="G67" s="47"/>
      <c r="H67" s="92"/>
      <c r="AJ67" s="131"/>
      <c r="AK67" s="23"/>
      <c r="AL67" s="130"/>
      <c r="AM67" s="74"/>
      <c r="AN67" s="74"/>
      <c r="AO67" s="74"/>
      <c r="AP67" s="74"/>
      <c r="AQ67" s="74"/>
      <c r="AR67" s="74"/>
      <c r="AS67" s="131"/>
      <c r="AT67" s="23"/>
      <c r="AU67" s="23"/>
    </row>
    <row r="68" spans="1:47" ht="11.1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-318496.18450484448</v>
      </c>
      <c r="AJ68" s="153"/>
      <c r="AK68" s="23"/>
      <c r="AL68" s="152"/>
      <c r="AM68" s="134"/>
      <c r="AN68" s="134"/>
      <c r="AO68" s="134"/>
      <c r="AP68" s="134"/>
      <c r="AQ68" s="134"/>
      <c r="AR68" s="134"/>
      <c r="AS68" s="153"/>
      <c r="AT68" s="23"/>
      <c r="AU68" s="23"/>
    </row>
    <row r="69" spans="1:47" ht="11.1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-318.49618450484451</v>
      </c>
      <c r="AJ69" s="154"/>
      <c r="AK69" s="23"/>
      <c r="AL69" s="152"/>
      <c r="AM69" s="134"/>
      <c r="AN69" s="134"/>
      <c r="AO69" s="134"/>
      <c r="AP69" s="134"/>
      <c r="AQ69" s="134"/>
      <c r="AR69" s="134"/>
      <c r="AS69" s="154"/>
      <c r="AT69" s="23"/>
      <c r="AU69" s="23"/>
    </row>
    <row r="70" spans="36:47" ht="11.1" customHeight="1"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1:47" ht="11.1" customHeight="1">
      <c r="A71" s="12"/>
      <c r="B71" s="12"/>
      <c r="C71" s="25"/>
      <c r="D71" s="26"/>
      <c r="E71" s="25"/>
      <c r="F71" s="25"/>
      <c r="G71" s="25"/>
      <c r="H71" s="25"/>
      <c r="AJ71" s="132"/>
      <c r="AK71" s="23"/>
      <c r="AL71" s="23"/>
      <c r="AM71" s="23"/>
      <c r="AN71" s="132"/>
      <c r="AO71" s="133"/>
      <c r="AP71" s="132"/>
      <c r="AQ71" s="132"/>
      <c r="AR71" s="132"/>
      <c r="AS71" s="132"/>
      <c r="AT71" s="23"/>
      <c r="AU71" s="23"/>
    </row>
    <row r="72" spans="1:47" ht="11.1" customHeight="1">
      <c r="A72" s="12"/>
      <c r="B72" s="12"/>
      <c r="C72" s="12"/>
      <c r="D72" s="382" t="s">
        <v>51</v>
      </c>
      <c r="E72" s="382"/>
      <c r="F72" s="382"/>
      <c r="G72" s="382"/>
      <c r="H72" s="382"/>
      <c r="AJ72" s="155"/>
      <c r="AK72" s="23"/>
      <c r="AL72" s="23"/>
      <c r="AM72" s="23"/>
      <c r="AN72" s="23"/>
      <c r="AO72" s="155"/>
      <c r="AP72" s="155"/>
      <c r="AQ72" s="155"/>
      <c r="AR72" s="155"/>
      <c r="AS72" s="155"/>
      <c r="AT72" s="23"/>
      <c r="AU72" s="23"/>
    </row>
    <row r="73" spans="1:47" ht="11.1" customHeight="1">
      <c r="A73" s="12"/>
      <c r="B73" s="12"/>
      <c r="C73" s="12"/>
      <c r="D73" s="382"/>
      <c r="E73" s="382"/>
      <c r="F73" s="382"/>
      <c r="G73" s="382"/>
      <c r="H73" s="382"/>
      <c r="AJ73" s="155"/>
      <c r="AK73" s="23"/>
      <c r="AL73" s="23"/>
      <c r="AM73" s="23"/>
      <c r="AN73" s="23"/>
      <c r="AO73" s="155"/>
      <c r="AP73" s="155"/>
      <c r="AQ73" s="155"/>
      <c r="AR73" s="155"/>
      <c r="AS73" s="155"/>
      <c r="AT73" s="23"/>
      <c r="AU73" s="23"/>
    </row>
    <row r="74" spans="1:47" ht="11.1" customHeight="1">
      <c r="A74" s="12"/>
      <c r="B74" s="12"/>
      <c r="C74" s="12"/>
      <c r="D74" s="382"/>
      <c r="E74" s="382"/>
      <c r="F74" s="382"/>
      <c r="G74" s="382"/>
      <c r="H74" s="382"/>
      <c r="AJ74" s="155"/>
      <c r="AK74" s="23"/>
      <c r="AL74" s="23"/>
      <c r="AM74" s="23"/>
      <c r="AN74" s="23"/>
      <c r="AO74" s="155"/>
      <c r="AP74" s="155"/>
      <c r="AQ74" s="155"/>
      <c r="AR74" s="155"/>
      <c r="AS74" s="155"/>
      <c r="AT74" s="23"/>
      <c r="AU74" s="23"/>
    </row>
    <row r="75" spans="1:47" ht="11.1" customHeight="1">
      <c r="A75" s="12"/>
      <c r="B75" s="12"/>
      <c r="C75" s="12"/>
      <c r="D75" s="12"/>
      <c r="E75" s="12"/>
      <c r="F75" s="12"/>
      <c r="G75" s="12"/>
      <c r="H75" s="12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 ht="11.1" customHeight="1">
      <c r="A76" s="27" t="s">
        <v>121</v>
      </c>
      <c r="B76" s="27"/>
      <c r="C76" s="28"/>
      <c r="D76" s="28"/>
      <c r="E76" s="95" t="str">
        <f>Assumptions!$G$115</f>
        <v>Factory Unit</v>
      </c>
      <c r="F76" s="56"/>
      <c r="G76" s="96"/>
      <c r="H76" s="57"/>
      <c r="AJ76" s="135"/>
      <c r="AK76" s="23"/>
      <c r="AL76" s="134"/>
      <c r="AM76" s="134"/>
      <c r="AN76" s="74"/>
      <c r="AO76" s="74"/>
      <c r="AP76" s="126"/>
      <c r="AQ76" s="126"/>
      <c r="AR76" s="135"/>
      <c r="AS76" s="135"/>
      <c r="AT76" s="23"/>
      <c r="AU76" s="23"/>
    </row>
    <row r="77" spans="1:47" ht="11.1" customHeight="1">
      <c r="A77" s="27" t="s">
        <v>0</v>
      </c>
      <c r="B77" s="28"/>
      <c r="C77" s="28"/>
      <c r="D77" s="28"/>
      <c r="E77" s="95" t="str">
        <f>'Land Values'!$A$56</f>
        <v>Brownfield</v>
      </c>
      <c r="F77" s="56"/>
      <c r="G77" s="56"/>
      <c r="H77" s="58"/>
      <c r="AJ77" s="126"/>
      <c r="AK77" s="23"/>
      <c r="AL77" s="134"/>
      <c r="AM77" s="74"/>
      <c r="AN77" s="74"/>
      <c r="AO77" s="74"/>
      <c r="AP77" s="126"/>
      <c r="AQ77" s="126"/>
      <c r="AR77" s="126"/>
      <c r="AS77" s="126"/>
      <c r="AT77" s="23"/>
      <c r="AU77" s="23"/>
    </row>
    <row r="78" spans="1:47" ht="11.1" customHeight="1">
      <c r="A78" s="27" t="s">
        <v>1</v>
      </c>
      <c r="B78" s="27"/>
      <c r="C78" s="28"/>
      <c r="D78" s="28"/>
      <c r="E78" s="97" t="str">
        <f>Assumptions!$A$160</f>
        <v>Area Wide</v>
      </c>
      <c r="F78" s="98"/>
      <c r="G78" s="99"/>
      <c r="H78" s="100"/>
      <c r="AJ78" s="135"/>
      <c r="AK78" s="23"/>
      <c r="AL78" s="134"/>
      <c r="AM78" s="134"/>
      <c r="AN78" s="74"/>
      <c r="AO78" s="74"/>
      <c r="AP78" s="126"/>
      <c r="AQ78" s="126"/>
      <c r="AR78" s="135"/>
      <c r="AS78" s="135"/>
      <c r="AT78" s="23"/>
      <c r="AU78" s="23"/>
    </row>
    <row r="79" spans="1:47" ht="11.1" customHeight="1">
      <c r="A79" s="27" t="s">
        <v>2</v>
      </c>
      <c r="B79" s="27"/>
      <c r="C79" s="11"/>
      <c r="D79" s="62"/>
      <c r="E79" s="63">
        <f>SUM(C113:C124)</f>
        <v>1000</v>
      </c>
      <c r="F79" s="62" t="s">
        <v>3</v>
      </c>
      <c r="G79" s="30"/>
      <c r="H79" s="30"/>
      <c r="AJ79" s="137"/>
      <c r="AK79" s="23"/>
      <c r="AL79" s="134"/>
      <c r="AM79" s="134"/>
      <c r="AN79" s="23"/>
      <c r="AO79" s="74"/>
      <c r="AP79" s="136"/>
      <c r="AQ79" s="74"/>
      <c r="AR79" s="137"/>
      <c r="AS79" s="137"/>
      <c r="AT79" s="23"/>
      <c r="AU79" s="23"/>
    </row>
    <row r="80" spans="1:47" ht="11.1" customHeight="1">
      <c r="A80" s="27"/>
      <c r="B80" s="28"/>
      <c r="C80" s="62"/>
      <c r="D80" s="64"/>
      <c r="E80" s="62"/>
      <c r="F80" s="30"/>
      <c r="G80" s="30"/>
      <c r="H80" s="30"/>
      <c r="AJ80" s="137"/>
      <c r="AK80" s="23"/>
      <c r="AL80" s="134"/>
      <c r="AM80" s="74"/>
      <c r="AN80" s="74"/>
      <c r="AO80" s="129"/>
      <c r="AP80" s="74"/>
      <c r="AQ80" s="137"/>
      <c r="AR80" s="137"/>
      <c r="AS80" s="137"/>
      <c r="AT80" s="23"/>
      <c r="AU80" s="23"/>
    </row>
    <row r="81" spans="1:47" ht="11.1" customHeight="1">
      <c r="A81" s="32" t="s">
        <v>4</v>
      </c>
      <c r="B81" s="33"/>
      <c r="C81" s="33"/>
      <c r="D81" s="33"/>
      <c r="E81" s="33"/>
      <c r="F81" s="33"/>
      <c r="G81" s="33"/>
      <c r="H81" s="34"/>
      <c r="AJ81" s="137"/>
      <c r="AK81" s="23"/>
      <c r="AL81" s="134"/>
      <c r="AM81" s="74"/>
      <c r="AN81" s="74"/>
      <c r="AO81" s="74"/>
      <c r="AP81" s="74"/>
      <c r="AQ81" s="74"/>
      <c r="AR81" s="74"/>
      <c r="AS81" s="137"/>
      <c r="AT81" s="23"/>
      <c r="AU81" s="23"/>
    </row>
    <row r="82" spans="1:47" ht="11.1" customHeight="1">
      <c r="A82" s="65" t="s">
        <v>5</v>
      </c>
      <c r="B82" s="66" t="s">
        <v>6</v>
      </c>
      <c r="C82" s="104">
        <f>Assumptions!$C$115</f>
        <v>1000</v>
      </c>
      <c r="D82" s="37" t="s">
        <v>7</v>
      </c>
      <c r="E82" s="29">
        <f>Assumptions!$C$132</f>
        <v>500</v>
      </c>
      <c r="F82" s="37" t="s">
        <v>8</v>
      </c>
      <c r="G82" s="35"/>
      <c r="H82" s="38">
        <f>C82*E82</f>
        <v>500000</v>
      </c>
      <c r="AJ82" s="140"/>
      <c r="AK82" s="23"/>
      <c r="AL82" s="72"/>
      <c r="AM82" s="138"/>
      <c r="AN82" s="139"/>
      <c r="AO82" s="46"/>
      <c r="AP82" s="74"/>
      <c r="AQ82" s="46"/>
      <c r="AR82" s="74"/>
      <c r="AS82" s="140"/>
      <c r="AT82" s="23"/>
      <c r="AU82" s="23"/>
    </row>
    <row r="83" spans="1:47" ht="11.1" customHeight="1">
      <c r="A83" s="65" t="s">
        <v>9</v>
      </c>
      <c r="B83" s="66" t="s">
        <v>10</v>
      </c>
      <c r="C83" s="104"/>
      <c r="D83" s="37" t="s">
        <v>7</v>
      </c>
      <c r="E83" s="29">
        <f>Assumptions!$C$133</f>
        <v>1345</v>
      </c>
      <c r="F83" s="37" t="s">
        <v>8</v>
      </c>
      <c r="G83" s="35"/>
      <c r="H83" s="38">
        <f>C83*E83</f>
        <v>0</v>
      </c>
      <c r="AJ83" s="140"/>
      <c r="AK83" s="23"/>
      <c r="AL83" s="72"/>
      <c r="AM83" s="138"/>
      <c r="AN83" s="139"/>
      <c r="AO83" s="46"/>
      <c r="AP83" s="74"/>
      <c r="AQ83" s="46"/>
      <c r="AR83" s="74"/>
      <c r="AS83" s="140"/>
      <c r="AT83" s="23"/>
      <c r="AU83" s="23"/>
    </row>
    <row r="84" spans="1:47" ht="11.1" customHeight="1">
      <c r="A84" s="65" t="s">
        <v>11</v>
      </c>
      <c r="B84" s="66" t="s">
        <v>12</v>
      </c>
      <c r="C84" s="104"/>
      <c r="D84" s="37" t="s">
        <v>7</v>
      </c>
      <c r="E84" s="29">
        <f>Assumptions!$C$134</f>
        <v>0</v>
      </c>
      <c r="F84" s="37" t="s">
        <v>8</v>
      </c>
      <c r="G84" s="35"/>
      <c r="H84" s="38">
        <f>C84*E84</f>
        <v>0</v>
      </c>
      <c r="AJ84" s="140"/>
      <c r="AK84" s="23"/>
      <c r="AL84" s="72"/>
      <c r="AM84" s="138"/>
      <c r="AN84" s="139"/>
      <c r="AO84" s="46"/>
      <c r="AP84" s="74"/>
      <c r="AQ84" s="46"/>
      <c r="AR84" s="74"/>
      <c r="AS84" s="140"/>
      <c r="AT84" s="23"/>
      <c r="AU84" s="23"/>
    </row>
    <row r="85" spans="1:47" ht="11.1" customHeight="1">
      <c r="A85" s="65" t="s">
        <v>13</v>
      </c>
      <c r="B85" s="66" t="s">
        <v>14</v>
      </c>
      <c r="C85" s="104"/>
      <c r="D85" s="37" t="s">
        <v>7</v>
      </c>
      <c r="E85" s="29">
        <f>Assumptions!$C$135</f>
        <v>0</v>
      </c>
      <c r="F85" s="37" t="s">
        <v>8</v>
      </c>
      <c r="G85" s="35"/>
      <c r="H85" s="38">
        <f>C85*E85</f>
        <v>0</v>
      </c>
      <c r="AJ85" s="140"/>
      <c r="AK85" s="23"/>
      <c r="AL85" s="72"/>
      <c r="AM85" s="138"/>
      <c r="AN85" s="139"/>
      <c r="AO85" s="46"/>
      <c r="AP85" s="74"/>
      <c r="AQ85" s="46"/>
      <c r="AR85" s="74"/>
      <c r="AS85" s="140"/>
      <c r="AT85" s="23"/>
      <c r="AU85" s="23"/>
    </row>
    <row r="86" spans="1:47" ht="11.1" customHeight="1">
      <c r="A86" s="65" t="s">
        <v>15</v>
      </c>
      <c r="B86" s="66" t="s">
        <v>16</v>
      </c>
      <c r="C86" s="105"/>
      <c r="D86" s="37" t="s">
        <v>7</v>
      </c>
      <c r="E86" s="29">
        <f>Assumptions!$C$136</f>
        <v>1000</v>
      </c>
      <c r="F86" s="37" t="s">
        <v>8</v>
      </c>
      <c r="G86" s="35"/>
      <c r="H86" s="38">
        <f>C86*E86</f>
        <v>0</v>
      </c>
      <c r="AJ86" s="140"/>
      <c r="AK86" s="23"/>
      <c r="AL86" s="72"/>
      <c r="AM86" s="138"/>
      <c r="AN86" s="126"/>
      <c r="AO86" s="46"/>
      <c r="AP86" s="74"/>
      <c r="AQ86" s="46"/>
      <c r="AR86" s="74"/>
      <c r="AS86" s="140"/>
      <c r="AT86" s="23"/>
      <c r="AU86" s="23"/>
    </row>
    <row r="87" spans="1:47" ht="11.1" customHeight="1">
      <c r="A87" s="67" t="s">
        <v>17</v>
      </c>
      <c r="B87" s="66" t="s">
        <v>18</v>
      </c>
      <c r="C87" s="106"/>
      <c r="D87" s="37" t="s">
        <v>7</v>
      </c>
      <c r="E87" s="29">
        <f>Assumptions!$C$137</f>
        <v>2500</v>
      </c>
      <c r="F87" s="37" t="s">
        <v>8</v>
      </c>
      <c r="G87" s="47"/>
      <c r="H87" s="38">
        <f>C87*E87</f>
        <v>0</v>
      </c>
      <c r="AJ87" s="140"/>
      <c r="AK87" s="23"/>
      <c r="AL87" s="141"/>
      <c r="AM87" s="138"/>
      <c r="AN87" s="126"/>
      <c r="AO87" s="46"/>
      <c r="AP87" s="74"/>
      <c r="AQ87" s="46"/>
      <c r="AR87" s="74"/>
      <c r="AS87" s="140"/>
      <c r="AT87" s="23"/>
      <c r="AU87" s="23"/>
    </row>
    <row r="88" spans="1:47" ht="11.1" customHeight="1">
      <c r="A88" s="67" t="s">
        <v>19</v>
      </c>
      <c r="B88" s="66" t="s">
        <v>20</v>
      </c>
      <c r="C88" s="106"/>
      <c r="D88" s="37" t="s">
        <v>7</v>
      </c>
      <c r="E88" s="29">
        <f>Assumptions!$C$138</f>
        <v>1000</v>
      </c>
      <c r="F88" s="37" t="s">
        <v>8</v>
      </c>
      <c r="G88" s="47"/>
      <c r="H88" s="38">
        <f>C88*E88</f>
        <v>0</v>
      </c>
      <c r="AJ88" s="140"/>
      <c r="AK88" s="23"/>
      <c r="AL88" s="141"/>
      <c r="AM88" s="138"/>
      <c r="AN88" s="126"/>
      <c r="AO88" s="46"/>
      <c r="AP88" s="74"/>
      <c r="AQ88" s="46"/>
      <c r="AR88" s="74"/>
      <c r="AS88" s="140"/>
      <c r="AT88" s="23"/>
      <c r="AU88" s="23"/>
    </row>
    <row r="89" spans="1:47" ht="11.1" customHeight="1">
      <c r="A89" s="65" t="s">
        <v>21</v>
      </c>
      <c r="B89" s="66" t="s">
        <v>22</v>
      </c>
      <c r="C89" s="107"/>
      <c r="D89" s="37" t="s">
        <v>7</v>
      </c>
      <c r="E89" s="29">
        <f>Assumptions!$C$139</f>
        <v>1200</v>
      </c>
      <c r="F89" s="37" t="s">
        <v>8</v>
      </c>
      <c r="H89" s="38">
        <f>C89*E89</f>
        <v>0</v>
      </c>
      <c r="AJ89" s="140"/>
      <c r="AK89" s="23"/>
      <c r="AL89" s="72"/>
      <c r="AM89" s="138"/>
      <c r="AN89" s="142"/>
      <c r="AO89" s="46"/>
      <c r="AP89" s="74"/>
      <c r="AQ89" s="46"/>
      <c r="AR89" s="23"/>
      <c r="AS89" s="140"/>
      <c r="AT89" s="23"/>
      <c r="AU89" s="23"/>
    </row>
    <row r="90" spans="1:47" ht="11.1" customHeight="1">
      <c r="A90" s="65" t="s">
        <v>52</v>
      </c>
      <c r="B90" s="69"/>
      <c r="C90" s="104"/>
      <c r="D90" s="37" t="s">
        <v>25</v>
      </c>
      <c r="E90" s="29">
        <f>Assumptions!$C$140</f>
        <v>440</v>
      </c>
      <c r="F90" s="37" t="s">
        <v>8</v>
      </c>
      <c r="G90" s="35"/>
      <c r="H90" s="38">
        <f>C90*E90</f>
        <v>0</v>
      </c>
      <c r="AJ90" s="140"/>
      <c r="AK90" s="23"/>
      <c r="AL90" s="72"/>
      <c r="AM90" s="138"/>
      <c r="AN90" s="139"/>
      <c r="AO90" s="46"/>
      <c r="AP90" s="74"/>
      <c r="AQ90" s="46"/>
      <c r="AR90" s="74"/>
      <c r="AS90" s="140"/>
      <c r="AT90" s="23"/>
      <c r="AU90" s="23"/>
    </row>
    <row r="91" spans="1:47" ht="11.1" customHeight="1">
      <c r="A91" s="65" t="s">
        <v>23</v>
      </c>
      <c r="B91" s="103" t="s">
        <v>24</v>
      </c>
      <c r="C91" s="104"/>
      <c r="D91" s="37" t="s">
        <v>25</v>
      </c>
      <c r="E91" s="29">
        <f>Assumptions!$C$141</f>
        <v>1200</v>
      </c>
      <c r="F91" s="37" t="s">
        <v>8</v>
      </c>
      <c r="G91" s="35"/>
      <c r="H91" s="38">
        <f>C91*E91</f>
        <v>0</v>
      </c>
      <c r="AJ91" s="140"/>
      <c r="AK91" s="23"/>
      <c r="AL91" s="72"/>
      <c r="AM91" s="143"/>
      <c r="AN91" s="139"/>
      <c r="AO91" s="46"/>
      <c r="AP91" s="74"/>
      <c r="AQ91" s="46"/>
      <c r="AR91" s="74"/>
      <c r="AS91" s="140"/>
      <c r="AT91" s="23"/>
      <c r="AU91" s="23"/>
    </row>
    <row r="92" spans="1:47" ht="11.1" customHeight="1">
      <c r="A92" s="65" t="s">
        <v>23</v>
      </c>
      <c r="B92" s="103" t="s">
        <v>24</v>
      </c>
      <c r="C92" s="104"/>
      <c r="D92" s="37" t="s">
        <v>25</v>
      </c>
      <c r="E92" s="29">
        <f>Assumptions!$C$142</f>
        <v>500</v>
      </c>
      <c r="F92" s="37" t="s">
        <v>8</v>
      </c>
      <c r="G92" s="35"/>
      <c r="H92" s="38">
        <f>C92*E92</f>
        <v>0</v>
      </c>
      <c r="AJ92" s="140"/>
      <c r="AK92" s="23"/>
      <c r="AL92" s="72"/>
      <c r="AM92" s="143"/>
      <c r="AN92" s="139"/>
      <c r="AO92" s="46"/>
      <c r="AP92" s="74"/>
      <c r="AQ92" s="46"/>
      <c r="AR92" s="74"/>
      <c r="AS92" s="140"/>
      <c r="AT92" s="23"/>
      <c r="AU92" s="23"/>
    </row>
    <row r="93" spans="1:47" ht="11.1" customHeight="1">
      <c r="A93" s="65" t="s">
        <v>23</v>
      </c>
      <c r="B93" s="103" t="s">
        <v>24</v>
      </c>
      <c r="C93" s="104"/>
      <c r="D93" s="37" t="s">
        <v>25</v>
      </c>
      <c r="E93" s="29">
        <f>Assumptions!$C$143</f>
        <v>0</v>
      </c>
      <c r="F93" s="37" t="s">
        <v>8</v>
      </c>
      <c r="G93" s="35"/>
      <c r="H93" s="38">
        <f>C93*E93</f>
        <v>0</v>
      </c>
      <c r="AJ93" s="140"/>
      <c r="AK93" s="23"/>
      <c r="AL93" s="72"/>
      <c r="AM93" s="143"/>
      <c r="AN93" s="139"/>
      <c r="AO93" s="46"/>
      <c r="AP93" s="74"/>
      <c r="AQ93" s="46"/>
      <c r="AR93" s="74"/>
      <c r="AS93" s="140"/>
      <c r="AT93" s="23"/>
      <c r="AU93" s="23"/>
    </row>
    <row r="94" spans="1:47" ht="11.1" customHeight="1">
      <c r="A94" s="70"/>
      <c r="B94" s="39"/>
      <c r="C94" s="33"/>
      <c r="D94" s="33"/>
      <c r="E94" s="33"/>
      <c r="F94" s="33"/>
      <c r="G94" s="33"/>
      <c r="H94" s="40"/>
      <c r="AJ94" s="145"/>
      <c r="AK94" s="23"/>
      <c r="AL94" s="144"/>
      <c r="AM94" s="46"/>
      <c r="AN94" s="74"/>
      <c r="AO94" s="74"/>
      <c r="AP94" s="74"/>
      <c r="AQ94" s="74"/>
      <c r="AR94" s="74"/>
      <c r="AS94" s="145"/>
      <c r="AT94" s="23"/>
      <c r="AU94" s="23"/>
    </row>
    <row r="95" spans="1:47" ht="11.1" customHeight="1">
      <c r="A95" s="71" t="s">
        <v>4</v>
      </c>
      <c r="B95" s="33"/>
      <c r="C95" s="33"/>
      <c r="D95" s="33"/>
      <c r="E95" s="33"/>
      <c r="F95" s="33"/>
      <c r="G95" s="33"/>
      <c r="H95" s="43">
        <f>SUM(H82:H94)</f>
        <v>500000</v>
      </c>
      <c r="AJ95" s="131"/>
      <c r="AK95" s="23"/>
      <c r="AL95" s="130"/>
      <c r="AM95" s="74"/>
      <c r="AN95" s="74"/>
      <c r="AO95" s="74"/>
      <c r="AP95" s="74"/>
      <c r="AQ95" s="74"/>
      <c r="AR95" s="74"/>
      <c r="AS95" s="131"/>
      <c r="AT95" s="23"/>
      <c r="AU95" s="23"/>
    </row>
    <row r="96" spans="1:47" ht="11.1" customHeight="1">
      <c r="A96" s="72"/>
      <c r="B96" s="46"/>
      <c r="C96" s="73"/>
      <c r="D96" s="46"/>
      <c r="E96" s="74"/>
      <c r="F96" s="46"/>
      <c r="G96" s="74"/>
      <c r="H96" s="75"/>
      <c r="AJ96" s="140"/>
      <c r="AK96" s="23"/>
      <c r="AL96" s="72"/>
      <c r="AM96" s="46"/>
      <c r="AN96" s="73"/>
      <c r="AO96" s="46"/>
      <c r="AP96" s="74"/>
      <c r="AQ96" s="46"/>
      <c r="AR96" s="74"/>
      <c r="AS96" s="140"/>
      <c r="AT96" s="23"/>
      <c r="AU96" s="23"/>
    </row>
    <row r="97" spans="1:47" ht="11.1" customHeight="1">
      <c r="A97" s="71" t="s">
        <v>26</v>
      </c>
      <c r="B97" s="33"/>
      <c r="C97" s="33"/>
      <c r="D97" s="33"/>
      <c r="E97" s="33"/>
      <c r="F97" s="33"/>
      <c r="G97" s="33"/>
      <c r="H97" s="42"/>
      <c r="AJ97" s="140"/>
      <c r="AK97" s="23"/>
      <c r="AL97" s="130"/>
      <c r="AM97" s="74"/>
      <c r="AN97" s="74"/>
      <c r="AO97" s="74"/>
      <c r="AP97" s="74"/>
      <c r="AQ97" s="74"/>
      <c r="AR97" s="74"/>
      <c r="AS97" s="140"/>
      <c r="AT97" s="23"/>
      <c r="AU97" s="23"/>
    </row>
    <row r="98" spans="1:47" ht="11.1" customHeight="1">
      <c r="A98" s="76" t="s">
        <v>27</v>
      </c>
      <c r="B98" s="77" t="s">
        <v>28</v>
      </c>
      <c r="C98" s="73"/>
      <c r="D98" s="46"/>
      <c r="E98" s="74"/>
      <c r="F98" s="46"/>
      <c r="G98" s="74"/>
      <c r="H98" s="75"/>
      <c r="AJ98" s="140"/>
      <c r="AK98" s="23"/>
      <c r="AL98" s="146"/>
      <c r="AM98" s="73"/>
      <c r="AN98" s="73"/>
      <c r="AO98" s="46"/>
      <c r="AP98" s="74"/>
      <c r="AQ98" s="46"/>
      <c r="AR98" s="74"/>
      <c r="AS98" s="140"/>
      <c r="AT98" s="23"/>
      <c r="AU98" s="23"/>
    </row>
    <row r="99" spans="1:47" ht="11.1" customHeight="1">
      <c r="A99" s="65" t="s">
        <v>5</v>
      </c>
      <c r="B99" s="78">
        <f>Assumptions!$D$115</f>
        <v>2</v>
      </c>
      <c r="C99" s="36">
        <f>C82*B99</f>
        <v>2000</v>
      </c>
      <c r="D99" s="37" t="s">
        <v>7</v>
      </c>
      <c r="E99" s="55">
        <f>'Land Values'!D56</f>
        <v>20</v>
      </c>
      <c r="F99" s="37" t="s">
        <v>8</v>
      </c>
      <c r="G99" s="35"/>
      <c r="H99" s="38">
        <f>C99*E99</f>
        <v>40000</v>
      </c>
      <c r="AJ99" s="140"/>
      <c r="AK99" s="23"/>
      <c r="AL99" s="72"/>
      <c r="AM99" s="127"/>
      <c r="AN99" s="73"/>
      <c r="AO99" s="46"/>
      <c r="AP99" s="74"/>
      <c r="AQ99" s="46"/>
      <c r="AR99" s="74"/>
      <c r="AS99" s="140"/>
      <c r="AT99" s="23"/>
      <c r="AU99" s="23"/>
    </row>
    <row r="100" spans="1:47" ht="11.1" customHeight="1">
      <c r="A100" s="65" t="s">
        <v>9</v>
      </c>
      <c r="B100" s="78">
        <f>Assumptions!$D$116</f>
        <v>2</v>
      </c>
      <c r="C100" s="36">
        <f>C83*B100</f>
        <v>0</v>
      </c>
      <c r="D100" s="37" t="s">
        <v>7</v>
      </c>
      <c r="E100" s="29"/>
      <c r="F100" s="37" t="s">
        <v>8</v>
      </c>
      <c r="G100" s="35"/>
      <c r="H100" s="38">
        <f>C100*E100</f>
        <v>0</v>
      </c>
      <c r="AJ100" s="140"/>
      <c r="AK100" s="23"/>
      <c r="AL100" s="72"/>
      <c r="AM100" s="127"/>
      <c r="AN100" s="73"/>
      <c r="AO100" s="46"/>
      <c r="AP100" s="74"/>
      <c r="AQ100" s="46"/>
      <c r="AR100" s="74"/>
      <c r="AS100" s="140"/>
      <c r="AT100" s="23"/>
      <c r="AU100" s="23"/>
    </row>
    <row r="101" spans="1:47" ht="11.1" customHeight="1">
      <c r="A101" s="65" t="s">
        <v>11</v>
      </c>
      <c r="B101" s="78">
        <f>Assumptions!$D$117</f>
        <v>3</v>
      </c>
      <c r="C101" s="36">
        <f>C84*B101</f>
        <v>0</v>
      </c>
      <c r="D101" s="37" t="s">
        <v>7</v>
      </c>
      <c r="E101" s="29"/>
      <c r="F101" s="37" t="s">
        <v>8</v>
      </c>
      <c r="G101" s="35"/>
      <c r="H101" s="38">
        <f>C101*E101</f>
        <v>0</v>
      </c>
      <c r="AJ101" s="140"/>
      <c r="AK101" s="23"/>
      <c r="AL101" s="72"/>
      <c r="AM101" s="127"/>
      <c r="AN101" s="73"/>
      <c r="AO101" s="46"/>
      <c r="AP101" s="74"/>
      <c r="AQ101" s="46"/>
      <c r="AR101" s="74"/>
      <c r="AS101" s="140"/>
      <c r="AT101" s="23"/>
      <c r="AU101" s="23"/>
    </row>
    <row r="102" spans="1:47" ht="11.1" customHeight="1">
      <c r="A102" s="65" t="s">
        <v>13</v>
      </c>
      <c r="B102" s="78">
        <f>Assumptions!$D$118</f>
        <v>1.5</v>
      </c>
      <c r="C102" s="36">
        <f>C85*B102</f>
        <v>0</v>
      </c>
      <c r="D102" s="37" t="s">
        <v>7</v>
      </c>
      <c r="E102" s="29"/>
      <c r="F102" s="37" t="s">
        <v>8</v>
      </c>
      <c r="G102" s="35"/>
      <c r="H102" s="38">
        <f>C102*E102</f>
        <v>0</v>
      </c>
      <c r="AJ102" s="140"/>
      <c r="AK102" s="23"/>
      <c r="AL102" s="72"/>
      <c r="AM102" s="127"/>
      <c r="AN102" s="73"/>
      <c r="AO102" s="46"/>
      <c r="AP102" s="74"/>
      <c r="AQ102" s="46"/>
      <c r="AR102" s="74"/>
      <c r="AS102" s="140"/>
      <c r="AT102" s="23"/>
      <c r="AU102" s="23"/>
    </row>
    <row r="103" spans="1:47" ht="11.1" customHeight="1">
      <c r="A103" s="65" t="s">
        <v>15</v>
      </c>
      <c r="B103" s="78">
        <f>Assumptions!$D$119</f>
        <v>1.5</v>
      </c>
      <c r="C103" s="36">
        <f>C86*B103</f>
        <v>0</v>
      </c>
      <c r="D103" s="37" t="s">
        <v>7</v>
      </c>
      <c r="E103" s="29"/>
      <c r="F103" s="37" t="s">
        <v>8</v>
      </c>
      <c r="G103" s="35"/>
      <c r="H103" s="38">
        <f>C103*E103</f>
        <v>0</v>
      </c>
      <c r="AJ103" s="140"/>
      <c r="AK103" s="23"/>
      <c r="AL103" s="72"/>
      <c r="AM103" s="127"/>
      <c r="AN103" s="73"/>
      <c r="AO103" s="46"/>
      <c r="AP103" s="74"/>
      <c r="AQ103" s="46"/>
      <c r="AR103" s="74"/>
      <c r="AS103" s="140"/>
      <c r="AT103" s="23"/>
      <c r="AU103" s="23"/>
    </row>
    <row r="104" spans="1:47" ht="11.1" customHeight="1">
      <c r="A104" s="67" t="s">
        <v>17</v>
      </c>
      <c r="B104" s="78">
        <f>Assumptions!$D$120</f>
        <v>2</v>
      </c>
      <c r="C104" s="36">
        <f>C87*B104</f>
        <v>0</v>
      </c>
      <c r="D104" s="37" t="s">
        <v>7</v>
      </c>
      <c r="E104" s="29"/>
      <c r="F104" s="37" t="s">
        <v>8</v>
      </c>
      <c r="G104" s="47"/>
      <c r="H104" s="38">
        <f>C104*E104</f>
        <v>0</v>
      </c>
      <c r="AJ104" s="140"/>
      <c r="AK104" s="23"/>
      <c r="AL104" s="141"/>
      <c r="AM104" s="127"/>
      <c r="AN104" s="73"/>
      <c r="AO104" s="46"/>
      <c r="AP104" s="74"/>
      <c r="AQ104" s="46"/>
      <c r="AR104" s="74"/>
      <c r="AS104" s="140"/>
      <c r="AT104" s="23"/>
      <c r="AU104" s="23"/>
    </row>
    <row r="105" spans="1:47" ht="11.1" customHeight="1">
      <c r="A105" s="67" t="s">
        <v>19</v>
      </c>
      <c r="B105" s="78">
        <f>Assumptions!$D$121</f>
        <v>1.5</v>
      </c>
      <c r="C105" s="36">
        <f>C88*B105</f>
        <v>0</v>
      </c>
      <c r="D105" s="37" t="s">
        <v>7</v>
      </c>
      <c r="E105" s="29"/>
      <c r="F105" s="37" t="s">
        <v>8</v>
      </c>
      <c r="G105" s="47"/>
      <c r="H105" s="38">
        <f>C105*E105</f>
        <v>0</v>
      </c>
      <c r="AJ105" s="140"/>
      <c r="AK105" s="23"/>
      <c r="AL105" s="141"/>
      <c r="AM105" s="127"/>
      <c r="AN105" s="73"/>
      <c r="AO105" s="46"/>
      <c r="AP105" s="74"/>
      <c r="AQ105" s="46"/>
      <c r="AR105" s="74"/>
      <c r="AS105" s="140"/>
      <c r="AT105" s="23"/>
      <c r="AU105" s="23"/>
    </row>
    <row r="106" spans="1:47" ht="11.1" customHeight="1">
      <c r="A106" s="65" t="s">
        <v>21</v>
      </c>
      <c r="B106" s="78">
        <f>Assumptions!$D$122</f>
        <v>3</v>
      </c>
      <c r="C106" s="36">
        <f>C89*B106</f>
        <v>0</v>
      </c>
      <c r="D106" s="37" t="s">
        <v>7</v>
      </c>
      <c r="E106" s="29"/>
      <c r="F106" s="37" t="s">
        <v>8</v>
      </c>
      <c r="H106" s="38">
        <f>C106*E106</f>
        <v>0</v>
      </c>
      <c r="AJ106" s="140"/>
      <c r="AK106" s="23"/>
      <c r="AL106" s="72"/>
      <c r="AM106" s="127"/>
      <c r="AN106" s="73"/>
      <c r="AO106" s="46"/>
      <c r="AP106" s="74"/>
      <c r="AQ106" s="46"/>
      <c r="AR106" s="23"/>
      <c r="AS106" s="140"/>
      <c r="AT106" s="23"/>
      <c r="AU106" s="23"/>
    </row>
    <row r="107" spans="1:47" ht="11.1" customHeight="1">
      <c r="A107" s="79" t="s">
        <v>52</v>
      </c>
      <c r="B107" s="78">
        <f>Assumptions!$D$123</f>
        <v>2</v>
      </c>
      <c r="C107" s="36">
        <f>C90*B107</f>
        <v>0</v>
      </c>
      <c r="D107" s="37" t="s">
        <v>25</v>
      </c>
      <c r="E107" s="29"/>
      <c r="F107" s="37" t="s">
        <v>8</v>
      </c>
      <c r="G107" s="35"/>
      <c r="H107" s="38">
        <f>C107*E107</f>
        <v>0</v>
      </c>
      <c r="AJ107" s="140"/>
      <c r="AK107" s="23"/>
      <c r="AL107" s="147"/>
      <c r="AM107" s="127"/>
      <c r="AN107" s="73"/>
      <c r="AO107" s="46"/>
      <c r="AP107" s="74"/>
      <c r="AQ107" s="46"/>
      <c r="AR107" s="74"/>
      <c r="AS107" s="140"/>
      <c r="AT107" s="23"/>
      <c r="AU107" s="23"/>
    </row>
    <row r="108" spans="1:47" ht="11.1" customHeight="1">
      <c r="A108" s="79" t="str">
        <f>B91</f>
        <v>Blank</v>
      </c>
      <c r="B108" s="78">
        <f>Assumptions!$D$124</f>
        <v>2</v>
      </c>
      <c r="C108" s="36">
        <f>C91*B108</f>
        <v>0</v>
      </c>
      <c r="D108" s="37" t="s">
        <v>25</v>
      </c>
      <c r="E108" s="29"/>
      <c r="F108" s="37" t="s">
        <v>8</v>
      </c>
      <c r="G108" s="35"/>
      <c r="H108" s="38">
        <f>C108*E108</f>
        <v>0</v>
      </c>
      <c r="AJ108" s="140"/>
      <c r="AK108" s="23"/>
      <c r="AL108" s="147"/>
      <c r="AM108" s="127"/>
      <c r="AN108" s="73"/>
      <c r="AO108" s="46"/>
      <c r="AP108" s="74"/>
      <c r="AQ108" s="46"/>
      <c r="AR108" s="74"/>
      <c r="AS108" s="140"/>
      <c r="AT108" s="23"/>
      <c r="AU108" s="23"/>
    </row>
    <row r="109" spans="1:47" ht="11.1" customHeight="1">
      <c r="A109" s="79" t="str">
        <f>B92</f>
        <v>Blank</v>
      </c>
      <c r="B109" s="78">
        <f>Assumptions!$D$125</f>
        <v>2</v>
      </c>
      <c r="C109" s="36">
        <f>C92*B109</f>
        <v>0</v>
      </c>
      <c r="D109" s="37" t="s">
        <v>25</v>
      </c>
      <c r="E109" s="29"/>
      <c r="F109" s="37" t="s">
        <v>8</v>
      </c>
      <c r="G109" s="35"/>
      <c r="H109" s="38">
        <f>C109*E109</f>
        <v>0</v>
      </c>
      <c r="AJ109" s="140"/>
      <c r="AK109" s="23"/>
      <c r="AL109" s="147"/>
      <c r="AM109" s="127"/>
      <c r="AN109" s="73"/>
      <c r="AO109" s="46"/>
      <c r="AP109" s="74"/>
      <c r="AQ109" s="46"/>
      <c r="AR109" s="74"/>
      <c r="AS109" s="140"/>
      <c r="AT109" s="23"/>
      <c r="AU109" s="23"/>
    </row>
    <row r="110" spans="1:47" ht="11.1" customHeight="1">
      <c r="A110" s="79" t="str">
        <f>B93</f>
        <v>Blank</v>
      </c>
      <c r="B110" s="78">
        <f>Assumptions!$D$126</f>
        <v>0</v>
      </c>
      <c r="C110" s="36">
        <f>C93*B110</f>
        <v>0</v>
      </c>
      <c r="D110" s="37" t="s">
        <v>25</v>
      </c>
      <c r="E110" s="29"/>
      <c r="F110" s="37" t="s">
        <v>8</v>
      </c>
      <c r="G110" s="35"/>
      <c r="H110" s="38">
        <f>C110*E110</f>
        <v>0</v>
      </c>
      <c r="AJ110" s="140"/>
      <c r="AK110" s="23"/>
      <c r="AL110" s="147"/>
      <c r="AM110" s="127"/>
      <c r="AN110" s="73"/>
      <c r="AO110" s="46"/>
      <c r="AP110" s="74"/>
      <c r="AQ110" s="46"/>
      <c r="AR110" s="74"/>
      <c r="AS110" s="140"/>
      <c r="AT110" s="23"/>
      <c r="AU110" s="23"/>
    </row>
    <row r="111" spans="1:47" ht="11.1" customHeight="1">
      <c r="A111" s="80" t="s">
        <v>29</v>
      </c>
      <c r="B111" s="81"/>
      <c r="C111" s="82"/>
      <c r="D111" s="81"/>
      <c r="E111" s="83" t="s">
        <v>154</v>
      </c>
      <c r="F111" s="81"/>
      <c r="G111" s="44">
        <f>IF(SUM(H99:H110)&lt;250000,1%,IF(SUM(H99:H110)&lt;500000,3%,IF(SUM(H99:H110)&gt;500000,4%)))</f>
        <v>0.01</v>
      </c>
      <c r="H111" s="84">
        <f>SUM(H99:H110)*G111</f>
        <v>400</v>
      </c>
      <c r="AJ111" s="140"/>
      <c r="AK111" s="23"/>
      <c r="AL111" s="130"/>
      <c r="AM111" s="46"/>
      <c r="AN111" s="148"/>
      <c r="AO111" s="46"/>
      <c r="AP111" s="74"/>
      <c r="AQ111" s="46"/>
      <c r="AR111" s="23"/>
      <c r="AS111" s="140"/>
      <c r="AT111" s="23"/>
      <c r="AU111" s="23"/>
    </row>
    <row r="112" spans="1:47" ht="11.1" customHeight="1">
      <c r="A112" s="76"/>
      <c r="B112" s="77" t="s">
        <v>30</v>
      </c>
      <c r="C112" s="73"/>
      <c r="D112" s="46"/>
      <c r="E112" s="74"/>
      <c r="F112" s="46"/>
      <c r="G112" s="74"/>
      <c r="H112" s="75"/>
      <c r="AJ112" s="140"/>
      <c r="AK112" s="23"/>
      <c r="AL112" s="146"/>
      <c r="AM112" s="73"/>
      <c r="AN112" s="73"/>
      <c r="AO112" s="46"/>
      <c r="AP112" s="74"/>
      <c r="AQ112" s="46"/>
      <c r="AR112" s="74"/>
      <c r="AS112" s="140"/>
      <c r="AT112" s="23"/>
      <c r="AU112" s="23"/>
    </row>
    <row r="113" spans="1:47" ht="11.1" customHeight="1">
      <c r="A113" s="65" t="s">
        <v>5</v>
      </c>
      <c r="B113" s="85">
        <f>Assumptions!$E$115</f>
        <v>1</v>
      </c>
      <c r="C113" s="36">
        <f>C82*B113</f>
        <v>1000</v>
      </c>
      <c r="D113" s="37" t="s">
        <v>7</v>
      </c>
      <c r="E113" s="29">
        <f>Assumptions!$F$115</f>
        <v>587</v>
      </c>
      <c r="F113" s="37" t="s">
        <v>8</v>
      </c>
      <c r="G113" s="35"/>
      <c r="H113" s="38">
        <f>C113*E113</f>
        <v>587000</v>
      </c>
      <c r="AJ113" s="140"/>
      <c r="AK113" s="23"/>
      <c r="AL113" s="72"/>
      <c r="AM113" s="128"/>
      <c r="AN113" s="73"/>
      <c r="AO113" s="46"/>
      <c r="AP113" s="74"/>
      <c r="AQ113" s="46"/>
      <c r="AR113" s="74"/>
      <c r="AS113" s="140"/>
      <c r="AT113" s="23"/>
      <c r="AU113" s="23"/>
    </row>
    <row r="114" spans="1:47" ht="11.1" customHeight="1">
      <c r="A114" s="65" t="s">
        <v>9</v>
      </c>
      <c r="B114" s="85">
        <f>Assumptions!$E$116</f>
        <v>1.2</v>
      </c>
      <c r="C114" s="36">
        <f>C83*B114</f>
        <v>0</v>
      </c>
      <c r="D114" s="37" t="s">
        <v>7</v>
      </c>
      <c r="E114" s="29">
        <f>Assumptions!$F$116</f>
        <v>1339</v>
      </c>
      <c r="F114" s="37" t="s">
        <v>8</v>
      </c>
      <c r="G114" s="35"/>
      <c r="H114" s="38">
        <f>C114*E114</f>
        <v>0</v>
      </c>
      <c r="AJ114" s="140"/>
      <c r="AK114" s="23"/>
      <c r="AL114" s="72"/>
      <c r="AM114" s="128"/>
      <c r="AN114" s="73"/>
      <c r="AO114" s="46"/>
      <c r="AP114" s="74"/>
      <c r="AQ114" s="46"/>
      <c r="AR114" s="74"/>
      <c r="AS114" s="140"/>
      <c r="AT114" s="23"/>
      <c r="AU114" s="23"/>
    </row>
    <row r="115" spans="1:47" ht="11.1" customHeight="1">
      <c r="A115" s="65" t="s">
        <v>11</v>
      </c>
      <c r="B115" s="85">
        <f>Assumptions!$E$117</f>
        <v>1</v>
      </c>
      <c r="C115" s="36">
        <f>C84*B115</f>
        <v>0</v>
      </c>
      <c r="D115" s="37" t="s">
        <v>7</v>
      </c>
      <c r="E115" s="29">
        <f>Assumptions!$F$117</f>
        <v>1214</v>
      </c>
      <c r="F115" s="37" t="s">
        <v>8</v>
      </c>
      <c r="G115" s="35"/>
      <c r="H115" s="38">
        <f>C115*E115</f>
        <v>0</v>
      </c>
      <c r="AJ115" s="140"/>
      <c r="AK115" s="23"/>
      <c r="AL115" s="72"/>
      <c r="AM115" s="128"/>
      <c r="AN115" s="73"/>
      <c r="AO115" s="46"/>
      <c r="AP115" s="74"/>
      <c r="AQ115" s="46"/>
      <c r="AR115" s="74"/>
      <c r="AS115" s="140"/>
      <c r="AT115" s="23"/>
      <c r="AU115" s="23"/>
    </row>
    <row r="116" spans="1:47" ht="11.1" customHeight="1">
      <c r="A116" s="65" t="s">
        <v>13</v>
      </c>
      <c r="B116" s="85">
        <f>Assumptions!$E$118</f>
        <v>1</v>
      </c>
      <c r="C116" s="36">
        <f>C85*B116</f>
        <v>0</v>
      </c>
      <c r="D116" s="37" t="s">
        <v>7</v>
      </c>
      <c r="E116" s="29">
        <f>Assumptions!$F$118</f>
        <v>823</v>
      </c>
      <c r="F116" s="37" t="s">
        <v>8</v>
      </c>
      <c r="G116" s="35"/>
      <c r="H116" s="38">
        <f>C116*E116</f>
        <v>0</v>
      </c>
      <c r="AJ116" s="140"/>
      <c r="AK116" s="23"/>
      <c r="AL116" s="72"/>
      <c r="AM116" s="128"/>
      <c r="AN116" s="73"/>
      <c r="AO116" s="46"/>
      <c r="AP116" s="74"/>
      <c r="AQ116" s="46"/>
      <c r="AR116" s="74"/>
      <c r="AS116" s="140"/>
      <c r="AT116" s="23"/>
      <c r="AU116" s="23"/>
    </row>
    <row r="117" spans="1:47" ht="11.1" customHeight="1">
      <c r="A117" s="65" t="s">
        <v>15</v>
      </c>
      <c r="B117" s="85">
        <f>Assumptions!$E$119</f>
        <v>1.2</v>
      </c>
      <c r="C117" s="36">
        <f>C86*B117</f>
        <v>0</v>
      </c>
      <c r="D117" s="37" t="s">
        <v>7</v>
      </c>
      <c r="E117" s="29">
        <f>Assumptions!$F$119</f>
        <v>1283</v>
      </c>
      <c r="F117" s="37" t="s">
        <v>8</v>
      </c>
      <c r="G117" s="35"/>
      <c r="H117" s="38">
        <f>C117*E117</f>
        <v>0</v>
      </c>
      <c r="AJ117" s="140"/>
      <c r="AK117" s="23"/>
      <c r="AL117" s="72"/>
      <c r="AM117" s="128"/>
      <c r="AN117" s="73"/>
      <c r="AO117" s="46"/>
      <c r="AP117" s="74"/>
      <c r="AQ117" s="46"/>
      <c r="AR117" s="74"/>
      <c r="AS117" s="140"/>
      <c r="AT117" s="23"/>
      <c r="AU117" s="23"/>
    </row>
    <row r="118" spans="1:47" ht="11.1" customHeight="1">
      <c r="A118" s="67" t="s">
        <v>17</v>
      </c>
      <c r="B118" s="85">
        <f>Assumptions!$E$120</f>
        <v>1.2</v>
      </c>
      <c r="C118" s="36">
        <f>C87*B118</f>
        <v>0</v>
      </c>
      <c r="D118" s="37" t="s">
        <v>7</v>
      </c>
      <c r="E118" s="29">
        <f>Assumptions!$F$120</f>
        <v>1865</v>
      </c>
      <c r="F118" s="37" t="s">
        <v>8</v>
      </c>
      <c r="G118" s="47"/>
      <c r="H118" s="38">
        <f>C118*E118</f>
        <v>0</v>
      </c>
      <c r="AJ118" s="140"/>
      <c r="AK118" s="23"/>
      <c r="AL118" s="141"/>
      <c r="AM118" s="128"/>
      <c r="AN118" s="73"/>
      <c r="AO118" s="46"/>
      <c r="AP118" s="74"/>
      <c r="AQ118" s="46"/>
      <c r="AR118" s="74"/>
      <c r="AS118" s="140"/>
      <c r="AT118" s="23"/>
      <c r="AU118" s="23"/>
    </row>
    <row r="119" spans="1:47" ht="11.1" customHeight="1">
      <c r="A119" s="67" t="s">
        <v>19</v>
      </c>
      <c r="B119" s="85">
        <f>Assumptions!$E$121</f>
        <v>1</v>
      </c>
      <c r="C119" s="36">
        <f>C88*B119</f>
        <v>0</v>
      </c>
      <c r="D119" s="37" t="s">
        <v>7</v>
      </c>
      <c r="E119" s="29">
        <f>Assumptions!$F$121</f>
        <v>1985</v>
      </c>
      <c r="F119" s="37" t="s">
        <v>8</v>
      </c>
      <c r="G119" s="47"/>
      <c r="H119" s="38">
        <f>C119*E119</f>
        <v>0</v>
      </c>
      <c r="AJ119" s="140"/>
      <c r="AK119" s="23"/>
      <c r="AL119" s="141"/>
      <c r="AM119" s="128"/>
      <c r="AN119" s="73"/>
      <c r="AO119" s="46"/>
      <c r="AP119" s="74"/>
      <c r="AQ119" s="46"/>
      <c r="AR119" s="74"/>
      <c r="AS119" s="140"/>
      <c r="AT119" s="23"/>
      <c r="AU119" s="23"/>
    </row>
    <row r="120" spans="1:47" ht="11.1" customHeight="1">
      <c r="A120" s="65" t="s">
        <v>21</v>
      </c>
      <c r="B120" s="85">
        <f>Assumptions!$E$122</f>
        <v>1</v>
      </c>
      <c r="C120" s="36">
        <f>C89*B120</f>
        <v>0</v>
      </c>
      <c r="D120" s="37" t="s">
        <v>7</v>
      </c>
      <c r="E120" s="29">
        <f>Assumptions!$F$122</f>
        <v>903</v>
      </c>
      <c r="F120" s="37" t="s">
        <v>8</v>
      </c>
      <c r="H120" s="38">
        <f>C120*E120</f>
        <v>0</v>
      </c>
      <c r="AJ120" s="140"/>
      <c r="AK120" s="23"/>
      <c r="AL120" s="72"/>
      <c r="AM120" s="128"/>
      <c r="AN120" s="73"/>
      <c r="AO120" s="46"/>
      <c r="AP120" s="74"/>
      <c r="AQ120" s="46"/>
      <c r="AR120" s="23"/>
      <c r="AS120" s="140"/>
      <c r="AT120" s="23"/>
      <c r="AU120" s="23"/>
    </row>
    <row r="121" spans="1:47" ht="11.1" customHeight="1">
      <c r="A121" s="86" t="s">
        <v>52</v>
      </c>
      <c r="B121" s="85">
        <f>Assumptions!$E$123</f>
        <v>1</v>
      </c>
      <c r="C121" s="36">
        <f>C90*B121</f>
        <v>0</v>
      </c>
      <c r="D121" s="37" t="s">
        <v>25</v>
      </c>
      <c r="E121" s="29">
        <f>Assumptions!$F$123</f>
        <v>504</v>
      </c>
      <c r="F121" s="37" t="s">
        <v>8</v>
      </c>
      <c r="G121" s="35"/>
      <c r="H121" s="38">
        <f>C121*E121</f>
        <v>0</v>
      </c>
      <c r="AJ121" s="140"/>
      <c r="AK121" s="23"/>
      <c r="AL121" s="149"/>
      <c r="AM121" s="128"/>
      <c r="AN121" s="73"/>
      <c r="AO121" s="46"/>
      <c r="AP121" s="74"/>
      <c r="AQ121" s="46"/>
      <c r="AR121" s="74"/>
      <c r="AS121" s="140"/>
      <c r="AT121" s="23"/>
      <c r="AU121" s="23"/>
    </row>
    <row r="122" spans="1:47" ht="11.1" customHeight="1">
      <c r="A122" s="86" t="str">
        <f>B91</f>
        <v>Blank</v>
      </c>
      <c r="B122" s="85">
        <f>Assumptions!$E$124</f>
        <v>1</v>
      </c>
      <c r="C122" s="36">
        <f>C91*B122</f>
        <v>0</v>
      </c>
      <c r="D122" s="37" t="s">
        <v>25</v>
      </c>
      <c r="E122" s="29"/>
      <c r="F122" s="37" t="s">
        <v>8</v>
      </c>
      <c r="G122" s="35"/>
      <c r="H122" s="38">
        <f>C122*E122</f>
        <v>0</v>
      </c>
      <c r="AJ122" s="140"/>
      <c r="AK122" s="23"/>
      <c r="AL122" s="149"/>
      <c r="AM122" s="128"/>
      <c r="AN122" s="73"/>
      <c r="AO122" s="46"/>
      <c r="AP122" s="74"/>
      <c r="AQ122" s="46"/>
      <c r="AR122" s="74"/>
      <c r="AS122" s="140"/>
      <c r="AT122" s="23"/>
      <c r="AU122" s="23"/>
    </row>
    <row r="123" spans="1:47" ht="11.1" customHeight="1">
      <c r="A123" s="86" t="str">
        <f>B92</f>
        <v>Blank</v>
      </c>
      <c r="B123" s="85">
        <f>Assumptions!$E$125</f>
        <v>1</v>
      </c>
      <c r="C123" s="36">
        <f>C92*B123</f>
        <v>0</v>
      </c>
      <c r="D123" s="37" t="s">
        <v>25</v>
      </c>
      <c r="E123" s="29"/>
      <c r="F123" s="37" t="s">
        <v>8</v>
      </c>
      <c r="G123" s="35"/>
      <c r="H123" s="38">
        <f>C123*E123</f>
        <v>0</v>
      </c>
      <c r="AJ123" s="140"/>
      <c r="AK123" s="23"/>
      <c r="AL123" s="149"/>
      <c r="AM123" s="128"/>
      <c r="AN123" s="73"/>
      <c r="AO123" s="46"/>
      <c r="AP123" s="74"/>
      <c r="AQ123" s="46"/>
      <c r="AR123" s="74"/>
      <c r="AS123" s="140"/>
      <c r="AT123" s="23"/>
      <c r="AU123" s="23"/>
    </row>
    <row r="124" spans="1:47" ht="11.1" customHeight="1">
      <c r="A124" s="86" t="str">
        <f>B93</f>
        <v>Blank</v>
      </c>
      <c r="B124" s="85">
        <f>Assumptions!$E$126</f>
        <v>0</v>
      </c>
      <c r="C124" s="36">
        <f>C93*B124</f>
        <v>0</v>
      </c>
      <c r="D124" s="37" t="s">
        <v>25</v>
      </c>
      <c r="E124" s="29"/>
      <c r="F124" s="37" t="s">
        <v>8</v>
      </c>
      <c r="G124" s="35"/>
      <c r="H124" s="38">
        <f>C124*E124</f>
        <v>0</v>
      </c>
      <c r="AJ124" s="140"/>
      <c r="AK124" s="23"/>
      <c r="AL124" s="149"/>
      <c r="AM124" s="128"/>
      <c r="AN124" s="73"/>
      <c r="AO124" s="46"/>
      <c r="AP124" s="74"/>
      <c r="AQ124" s="46"/>
      <c r="AR124" s="74"/>
      <c r="AS124" s="140"/>
      <c r="AT124" s="23"/>
      <c r="AU124" s="23"/>
    </row>
    <row r="125" spans="1:47" ht="11.1" customHeight="1">
      <c r="A125" s="87"/>
      <c r="B125" s="87"/>
      <c r="C125" s="87"/>
      <c r="D125" s="39"/>
      <c r="E125" s="87"/>
      <c r="F125" s="87"/>
      <c r="G125" s="87"/>
      <c r="H125" s="87"/>
      <c r="AJ125" s="23"/>
      <c r="AK125" s="23"/>
      <c r="AL125" s="23"/>
      <c r="AM125" s="23"/>
      <c r="AN125" s="23"/>
      <c r="AO125" s="46"/>
      <c r="AP125" s="23"/>
      <c r="AQ125" s="23"/>
      <c r="AR125" s="23"/>
      <c r="AS125" s="23"/>
      <c r="AT125" s="23"/>
      <c r="AU125" s="23"/>
    </row>
    <row r="126" spans="1:47" ht="11.1" customHeight="1">
      <c r="A126" s="67" t="s">
        <v>31</v>
      </c>
      <c r="B126" s="11"/>
      <c r="E126" s="88">
        <f>Assumptions!$E$147</f>
        <v>0</v>
      </c>
      <c r="F126" s="46" t="s">
        <v>32</v>
      </c>
      <c r="H126" s="38">
        <f>SUM(C113:C124)*E126</f>
        <v>0</v>
      </c>
      <c r="AJ126" s="140"/>
      <c r="AK126" s="23"/>
      <c r="AL126" s="141"/>
      <c r="AM126" s="23"/>
      <c r="AN126" s="23"/>
      <c r="AO126" s="23"/>
      <c r="AP126" s="23"/>
      <c r="AQ126" s="46"/>
      <c r="AR126" s="23"/>
      <c r="AS126" s="140"/>
      <c r="AT126" s="23"/>
      <c r="AU126" s="23"/>
    </row>
    <row r="127" spans="1:47" ht="11.1" customHeight="1">
      <c r="A127" s="67" t="s">
        <v>33</v>
      </c>
      <c r="B127" s="28"/>
      <c r="C127" s="47"/>
      <c r="D127" s="35"/>
      <c r="E127" s="102">
        <f>Assumptions!$E$148</f>
        <v>0.08</v>
      </c>
      <c r="F127" s="37" t="s">
        <v>34</v>
      </c>
      <c r="G127" s="35"/>
      <c r="H127" s="38">
        <f>SUM(H113:H124)*E127</f>
        <v>46960</v>
      </c>
      <c r="AJ127" s="140"/>
      <c r="AK127" s="23"/>
      <c r="AL127" s="141"/>
      <c r="AM127" s="74"/>
      <c r="AN127" s="74"/>
      <c r="AO127" s="74"/>
      <c r="AP127" s="150"/>
      <c r="AQ127" s="46"/>
      <c r="AR127" s="74"/>
      <c r="AS127" s="140"/>
      <c r="AT127" s="23"/>
      <c r="AU127" s="23"/>
    </row>
    <row r="128" spans="1:47" ht="11.1" customHeight="1">
      <c r="A128" s="67" t="s">
        <v>35</v>
      </c>
      <c r="B128" s="28"/>
      <c r="C128" s="47"/>
      <c r="D128" s="35"/>
      <c r="E128" s="102">
        <f>Assumptions!$E$149</f>
        <v>0.005</v>
      </c>
      <c r="F128" s="37" t="s">
        <v>36</v>
      </c>
      <c r="G128" s="35"/>
      <c r="H128" s="38">
        <f>H95*E128</f>
        <v>2500</v>
      </c>
      <c r="AJ128" s="140"/>
      <c r="AK128" s="23"/>
      <c r="AL128" s="141"/>
      <c r="AM128" s="74"/>
      <c r="AN128" s="74"/>
      <c r="AO128" s="74"/>
      <c r="AP128" s="150"/>
      <c r="AQ128" s="46"/>
      <c r="AR128" s="74"/>
      <c r="AS128" s="140"/>
      <c r="AT128" s="23"/>
      <c r="AU128" s="23"/>
    </row>
    <row r="129" spans="1:47" ht="11.1" customHeight="1">
      <c r="A129" s="67" t="s">
        <v>37</v>
      </c>
      <c r="B129" s="28"/>
      <c r="C129" s="47"/>
      <c r="D129" s="35"/>
      <c r="E129" s="102">
        <f>Assumptions!$E$150</f>
        <v>0.006</v>
      </c>
      <c r="F129" s="37" t="s">
        <v>34</v>
      </c>
      <c r="G129" s="35"/>
      <c r="H129" s="38">
        <f>SUM(H113:H124)*E129</f>
        <v>3522</v>
      </c>
      <c r="AJ129" s="140"/>
      <c r="AK129" s="23"/>
      <c r="AL129" s="141"/>
      <c r="AM129" s="74"/>
      <c r="AN129" s="74"/>
      <c r="AO129" s="74"/>
      <c r="AP129" s="150"/>
      <c r="AQ129" s="46"/>
      <c r="AR129" s="74"/>
      <c r="AS129" s="140"/>
      <c r="AT129" s="23"/>
      <c r="AU129" s="23"/>
    </row>
    <row r="130" spans="1:47" ht="11.1" customHeight="1">
      <c r="A130" s="67" t="s">
        <v>38</v>
      </c>
      <c r="B130" s="28"/>
      <c r="C130" s="47"/>
      <c r="D130" s="35"/>
      <c r="E130" s="102">
        <f>Assumptions!$E$151</f>
        <v>0.01</v>
      </c>
      <c r="F130" s="37" t="s">
        <v>36</v>
      </c>
      <c r="G130" s="35"/>
      <c r="H130" s="38">
        <f>SUM(H82:H87)*E130+H89*E130</f>
        <v>5000</v>
      </c>
      <c r="AJ130" s="140"/>
      <c r="AK130" s="23"/>
      <c r="AL130" s="141"/>
      <c r="AM130" s="74"/>
      <c r="AN130" s="74"/>
      <c r="AO130" s="74"/>
      <c r="AP130" s="150"/>
      <c r="AQ130" s="46"/>
      <c r="AR130" s="74"/>
      <c r="AS130" s="140"/>
      <c r="AT130" s="23"/>
      <c r="AU130" s="23"/>
    </row>
    <row r="131" spans="1:47" ht="11.1" customHeight="1">
      <c r="A131" s="67" t="s">
        <v>39</v>
      </c>
      <c r="B131" s="28"/>
      <c r="C131" s="48"/>
      <c r="D131" s="35"/>
      <c r="E131" s="102">
        <f>Assumptions!$E$152</f>
        <v>0.05</v>
      </c>
      <c r="F131" s="37" t="s">
        <v>34</v>
      </c>
      <c r="G131" s="35"/>
      <c r="H131" s="38">
        <f>SUM(H113:H124)*E131</f>
        <v>29350</v>
      </c>
      <c r="AJ131" s="140"/>
      <c r="AK131" s="23"/>
      <c r="AL131" s="141"/>
      <c r="AM131" s="74"/>
      <c r="AN131" s="129"/>
      <c r="AO131" s="74"/>
      <c r="AP131" s="150"/>
      <c r="AQ131" s="46"/>
      <c r="AR131" s="74"/>
      <c r="AS131" s="140"/>
      <c r="AT131" s="23"/>
      <c r="AU131" s="23"/>
    </row>
    <row r="132" spans="1:47" ht="11.1" customHeight="1">
      <c r="A132" s="67" t="s">
        <v>40</v>
      </c>
      <c r="B132" s="11"/>
      <c r="C132" s="24"/>
      <c r="E132" s="45">
        <f>Assumptions!$E$153</f>
        <v>0</v>
      </c>
      <c r="F132" s="37" t="s">
        <v>165</v>
      </c>
      <c r="H132" s="41">
        <f>C82*E132</f>
        <v>0</v>
      </c>
      <c r="AJ132" s="145"/>
      <c r="AK132" s="23"/>
      <c r="AL132" s="141"/>
      <c r="AM132" s="23"/>
      <c r="AN132" s="23"/>
      <c r="AO132" s="23"/>
      <c r="AP132" s="23"/>
      <c r="AQ132" s="46"/>
      <c r="AR132" s="23"/>
      <c r="AS132" s="145"/>
      <c r="AT132" s="23"/>
      <c r="AU132" s="23"/>
    </row>
    <row r="133" spans="1:47" ht="11.1" customHeight="1">
      <c r="A133" s="67" t="s">
        <v>42</v>
      </c>
      <c r="B133" s="28"/>
      <c r="C133" s="44">
        <f>Assumptions!$C$154</f>
        <v>0.06</v>
      </c>
      <c r="D133" s="36">
        <f>Assumptions!$D$154</f>
        <v>12</v>
      </c>
      <c r="E133" s="89" t="s">
        <v>43</v>
      </c>
      <c r="F133" s="29">
        <f>Assumptions!$G$154</f>
        <v>3</v>
      </c>
      <c r="G133" s="90" t="s">
        <v>109</v>
      </c>
      <c r="H133" s="38">
        <f>(((SUM(H99:H111)*POWER((1+C133/12),((D133+F133)/12)*12))-SUM(H99:H111))   +     ((((SUM(H113:H132)*POWER((1+C133/12),((D133+F133)/12)*12))-SUM(H113:H132))*0.5)))</f>
        <v>29330.360500181356</v>
      </c>
      <c r="AJ133" s="140"/>
      <c r="AK133" s="23"/>
      <c r="AL133" s="141"/>
      <c r="AM133" s="74"/>
      <c r="AN133" s="151"/>
      <c r="AO133" s="73"/>
      <c r="AP133" s="138"/>
      <c r="AQ133" s="74"/>
      <c r="AR133" s="138"/>
      <c r="AS133" s="140"/>
      <c r="AT133" s="23"/>
      <c r="AU133" s="23"/>
    </row>
    <row r="134" spans="1:47" ht="11.1" customHeight="1">
      <c r="A134" s="67" t="s">
        <v>44</v>
      </c>
      <c r="B134" s="28"/>
      <c r="C134" s="44">
        <f>Assumptions!$C$155</f>
        <v>0.01</v>
      </c>
      <c r="D134" s="37" t="s">
        <v>45</v>
      </c>
      <c r="E134" s="35"/>
      <c r="F134" s="35"/>
      <c r="G134" s="35"/>
      <c r="H134" s="38">
        <f>SUM(H99:H132)*C134</f>
        <v>7147.32</v>
      </c>
      <c r="AJ134" s="140"/>
      <c r="AK134" s="23"/>
      <c r="AL134" s="141"/>
      <c r="AM134" s="74"/>
      <c r="AN134" s="151"/>
      <c r="AO134" s="46"/>
      <c r="AP134" s="74"/>
      <c r="AQ134" s="74"/>
      <c r="AR134" s="74"/>
      <c r="AS134" s="140"/>
      <c r="AT134" s="23"/>
      <c r="AU134" s="23"/>
    </row>
    <row r="135" spans="1:47" ht="11.1" customHeight="1">
      <c r="A135" s="67" t="s">
        <v>46</v>
      </c>
      <c r="B135" s="28"/>
      <c r="C135" s="35"/>
      <c r="D135" s="44">
        <f>Assumptions!$D$156</f>
        <v>0.175</v>
      </c>
      <c r="E135" s="37" t="s">
        <v>47</v>
      </c>
      <c r="F135" s="35"/>
      <c r="G135" s="35"/>
      <c r="H135" s="38">
        <f>H95*D135</f>
        <v>87500</v>
      </c>
      <c r="AJ135" s="140"/>
      <c r="AK135" s="23"/>
      <c r="AL135" s="141"/>
      <c r="AM135" s="74"/>
      <c r="AN135" s="74"/>
      <c r="AO135" s="151"/>
      <c r="AP135" s="46"/>
      <c r="AQ135" s="74"/>
      <c r="AR135" s="74"/>
      <c r="AS135" s="140"/>
      <c r="AT135" s="23"/>
      <c r="AU135" s="23"/>
    </row>
    <row r="136" spans="1:47" ht="11.1" customHeight="1">
      <c r="A136" s="71" t="s">
        <v>48</v>
      </c>
      <c r="B136" s="33"/>
      <c r="C136" s="33"/>
      <c r="D136" s="33"/>
      <c r="E136" s="33"/>
      <c r="F136" s="33"/>
      <c r="G136" s="33"/>
      <c r="H136" s="43">
        <f>SUM(H99:H135)</f>
        <v>838709.68050018128</v>
      </c>
      <c r="AJ136" s="131"/>
      <c r="AK136" s="23"/>
      <c r="AL136" s="130"/>
      <c r="AM136" s="74"/>
      <c r="AN136" s="74"/>
      <c r="AO136" s="74"/>
      <c r="AP136" s="74"/>
      <c r="AQ136" s="74"/>
      <c r="AR136" s="74"/>
      <c r="AS136" s="131"/>
      <c r="AT136" s="23"/>
      <c r="AU136" s="23"/>
    </row>
    <row r="137" spans="1:47" ht="11.1" customHeight="1">
      <c r="A137" s="91"/>
      <c r="B137" s="47"/>
      <c r="C137" s="47"/>
      <c r="D137" s="47"/>
      <c r="E137" s="47"/>
      <c r="F137" s="47"/>
      <c r="G137" s="47"/>
      <c r="H137" s="92"/>
      <c r="AJ137" s="131"/>
      <c r="AK137" s="23"/>
      <c r="AL137" s="130"/>
      <c r="AM137" s="74"/>
      <c r="AN137" s="74"/>
      <c r="AO137" s="74"/>
      <c r="AP137" s="74"/>
      <c r="AQ137" s="74"/>
      <c r="AR137" s="74"/>
      <c r="AS137" s="131"/>
      <c r="AT137" s="23"/>
      <c r="AU137" s="23"/>
    </row>
    <row r="138" spans="1:47" ht="11.1" customHeight="1">
      <c r="A138" s="93" t="s">
        <v>49</v>
      </c>
      <c r="B138" s="49"/>
      <c r="C138" s="49"/>
      <c r="D138" s="49"/>
      <c r="E138" s="49"/>
      <c r="F138" s="49"/>
      <c r="G138" s="49"/>
      <c r="H138" s="50">
        <f>H95-H136</f>
        <v>-338709.68050018128</v>
      </c>
      <c r="AJ138" s="153"/>
      <c r="AK138" s="23"/>
      <c r="AL138" s="152"/>
      <c r="AM138" s="134"/>
      <c r="AN138" s="134"/>
      <c r="AO138" s="134"/>
      <c r="AP138" s="134"/>
      <c r="AQ138" s="134"/>
      <c r="AR138" s="134"/>
      <c r="AS138" s="153"/>
      <c r="AT138" s="23"/>
      <c r="AU138" s="23"/>
    </row>
    <row r="139" spans="1:47" ht="11.1" customHeight="1">
      <c r="A139" s="93" t="s">
        <v>50</v>
      </c>
      <c r="B139" s="49"/>
      <c r="C139" s="49"/>
      <c r="D139" s="49"/>
      <c r="E139" s="49"/>
      <c r="F139" s="49"/>
      <c r="G139" s="49"/>
      <c r="H139" s="94">
        <f>H138/E79</f>
        <v>-338.70968050018126</v>
      </c>
      <c r="AJ139" s="154"/>
      <c r="AK139" s="23"/>
      <c r="AL139" s="152"/>
      <c r="AM139" s="134"/>
      <c r="AN139" s="134"/>
      <c r="AO139" s="134"/>
      <c r="AP139" s="134"/>
      <c r="AQ139" s="134"/>
      <c r="AR139" s="134"/>
      <c r="AS139" s="154"/>
      <c r="AT139" s="23"/>
      <c r="AU139" s="23"/>
    </row>
    <row r="140" spans="18:47" ht="11.1" customHeight="1">
      <c r="R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</row>
    <row r="141" spans="18:47" ht="11.1" customHeight="1">
      <c r="R141" s="112"/>
      <c r="AJ141" s="112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</row>
    <row r="142" spans="18:47" ht="11.1" customHeight="1">
      <c r="R142" s="125"/>
      <c r="AJ142" s="125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</row>
    <row r="143" spans="18:47" ht="11.1" customHeight="1">
      <c r="R143" s="125"/>
      <c r="S143" s="23"/>
      <c r="T143" s="1"/>
      <c r="U143" s="1"/>
      <c r="V143" s="1"/>
      <c r="W143" s="125"/>
      <c r="X143" s="125"/>
      <c r="Y143" s="125"/>
      <c r="Z143" s="125"/>
      <c r="AA143" s="125"/>
      <c r="AB143" s="23"/>
      <c r="AC143" s="1"/>
      <c r="AD143" s="1"/>
      <c r="AE143" s="1"/>
      <c r="AF143" s="125"/>
      <c r="AG143" s="125"/>
      <c r="AH143" s="125"/>
      <c r="AI143" s="125"/>
      <c r="AJ143" s="125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</row>
    <row r="144" spans="18:47" ht="11.1" customHeight="1">
      <c r="R144" s="125"/>
      <c r="S144" s="23"/>
      <c r="T144" s="1"/>
      <c r="U144" s="1"/>
      <c r="V144" s="1"/>
      <c r="W144" s="125"/>
      <c r="X144" s="125"/>
      <c r="Y144" s="125"/>
      <c r="Z144" s="125"/>
      <c r="AA144" s="125"/>
      <c r="AB144" s="23"/>
      <c r="AC144" s="1"/>
      <c r="AD144" s="1"/>
      <c r="AE144" s="1"/>
      <c r="AF144" s="125"/>
      <c r="AG144" s="125"/>
      <c r="AH144" s="125"/>
      <c r="AI144" s="125"/>
      <c r="AJ144" s="125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</row>
    <row r="145" spans="18:47" ht="11.1" customHeight="1">
      <c r="R145" s="1"/>
      <c r="S145" s="23"/>
      <c r="T145" s="1"/>
      <c r="U145" s="1"/>
      <c r="V145" s="1"/>
      <c r="W145" s="1"/>
      <c r="X145" s="1"/>
      <c r="Y145" s="1"/>
      <c r="Z145" s="1"/>
      <c r="AA145" s="1"/>
      <c r="AB145" s="23"/>
      <c r="AC145" s="1"/>
      <c r="AD145" s="1"/>
      <c r="AE145" s="1"/>
      <c r="AF145" s="1"/>
      <c r="AG145" s="1"/>
      <c r="AH145" s="1"/>
      <c r="AI145" s="1"/>
      <c r="AJ145" s="1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</row>
    <row r="146" spans="18:47" ht="11.1" customHeight="1">
      <c r="R146" s="108"/>
      <c r="S146" s="23"/>
      <c r="T146" s="113"/>
      <c r="U146" s="113"/>
      <c r="V146" s="3"/>
      <c r="W146" s="3"/>
      <c r="X146" s="3"/>
      <c r="Y146" s="3"/>
      <c r="Z146" s="108"/>
      <c r="AA146" s="108"/>
      <c r="AB146" s="23"/>
      <c r="AC146" s="113"/>
      <c r="AD146" s="113"/>
      <c r="AE146" s="3"/>
      <c r="AF146" s="3"/>
      <c r="AG146" s="3"/>
      <c r="AH146" s="3"/>
      <c r="AI146" s="108"/>
      <c r="AJ146" s="108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</row>
    <row r="147" spans="18:47" ht="11.1" customHeight="1">
      <c r="R147" s="3"/>
      <c r="S147" s="23"/>
      <c r="T147" s="113"/>
      <c r="U147" s="3"/>
      <c r="V147" s="3"/>
      <c r="W147" s="3"/>
      <c r="X147" s="3"/>
      <c r="Y147" s="3"/>
      <c r="Z147" s="3"/>
      <c r="AA147" s="3"/>
      <c r="AB147" s="23"/>
      <c r="AC147" s="113"/>
      <c r="AD147" s="3"/>
      <c r="AE147" s="3"/>
      <c r="AF147" s="3"/>
      <c r="AG147" s="3"/>
      <c r="AH147" s="3"/>
      <c r="AI147" s="3"/>
      <c r="AJ147" s="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</row>
    <row r="148" spans="18:47" ht="11.1" customHeight="1">
      <c r="R148" s="108"/>
      <c r="S148" s="23"/>
      <c r="T148" s="113"/>
      <c r="U148" s="113"/>
      <c r="V148" s="3"/>
      <c r="W148" s="3"/>
      <c r="X148" s="3"/>
      <c r="Y148" s="3"/>
      <c r="Z148" s="108"/>
      <c r="AA148" s="108"/>
      <c r="AB148" s="23"/>
      <c r="AC148" s="113"/>
      <c r="AD148" s="113"/>
      <c r="AE148" s="3"/>
      <c r="AF148" s="3"/>
      <c r="AG148" s="3"/>
      <c r="AH148" s="3"/>
      <c r="AI148" s="108"/>
      <c r="AJ148" s="108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</row>
    <row r="149" spans="18:47" ht="11.1" customHeight="1">
      <c r="R149" s="108"/>
      <c r="S149" s="23"/>
      <c r="T149" s="113"/>
      <c r="U149" s="113"/>
      <c r="V149" s="1"/>
      <c r="W149" s="3"/>
      <c r="X149" s="114"/>
      <c r="Y149" s="3"/>
      <c r="Z149" s="108"/>
      <c r="AA149" s="108"/>
      <c r="AB149" s="23"/>
      <c r="AC149" s="113"/>
      <c r="AD149" s="113"/>
      <c r="AE149" s="1"/>
      <c r="AF149" s="3"/>
      <c r="AG149" s="114"/>
      <c r="AH149" s="3"/>
      <c r="AI149" s="108"/>
      <c r="AJ149" s="108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</row>
    <row r="150" spans="18:47" ht="11.1" customHeight="1">
      <c r="R150" s="108"/>
      <c r="S150" s="23"/>
      <c r="T150" s="113"/>
      <c r="U150" s="3"/>
      <c r="V150" s="3"/>
      <c r="W150" s="6"/>
      <c r="X150" s="3"/>
      <c r="Y150" s="108"/>
      <c r="Z150" s="108"/>
      <c r="AA150" s="108"/>
      <c r="AB150" s="23"/>
      <c r="AC150" s="113"/>
      <c r="AD150" s="3"/>
      <c r="AE150" s="3"/>
      <c r="AF150" s="6"/>
      <c r="AG150" s="3"/>
      <c r="AH150" s="108"/>
      <c r="AI150" s="108"/>
      <c r="AJ150" s="108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</row>
    <row r="151" spans="18:47" ht="11.1" customHeight="1">
      <c r="R151" s="108"/>
      <c r="S151" s="23"/>
      <c r="T151" s="113"/>
      <c r="U151" s="3"/>
      <c r="V151" s="3"/>
      <c r="W151" s="3"/>
      <c r="X151" s="3"/>
      <c r="Y151" s="3"/>
      <c r="Z151" s="3"/>
      <c r="AA151" s="108"/>
      <c r="AB151" s="23"/>
      <c r="AC151" s="113"/>
      <c r="AD151" s="3"/>
      <c r="AE151" s="3"/>
      <c r="AF151" s="3"/>
      <c r="AG151" s="3"/>
      <c r="AH151" s="3"/>
      <c r="AI151" s="3"/>
      <c r="AJ151" s="108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</row>
    <row r="152" spans="18:47" ht="11.1" customHeight="1">
      <c r="R152" s="115"/>
      <c r="S152" s="23"/>
      <c r="T152" s="4"/>
      <c r="U152" s="7"/>
      <c r="V152" s="5"/>
      <c r="W152" s="2"/>
      <c r="X152" s="3"/>
      <c r="Y152" s="2"/>
      <c r="Z152" s="3"/>
      <c r="AA152" s="115"/>
      <c r="AB152" s="23"/>
      <c r="AC152" s="4"/>
      <c r="AD152" s="7"/>
      <c r="AE152" s="5"/>
      <c r="AF152" s="2"/>
      <c r="AG152" s="3"/>
      <c r="AH152" s="2"/>
      <c r="AI152" s="3"/>
      <c r="AJ152" s="115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</row>
    <row r="153" spans="18:47" ht="11.1" customHeight="1">
      <c r="R153" s="115"/>
      <c r="S153" s="23"/>
      <c r="T153" s="4"/>
      <c r="U153" s="7"/>
      <c r="V153" s="5"/>
      <c r="W153" s="2"/>
      <c r="X153" s="3"/>
      <c r="Y153" s="2"/>
      <c r="Z153" s="3"/>
      <c r="AA153" s="115"/>
      <c r="AB153" s="23"/>
      <c r="AC153" s="4"/>
      <c r="AD153" s="7"/>
      <c r="AE153" s="5"/>
      <c r="AF153" s="2"/>
      <c r="AG153" s="3"/>
      <c r="AH153" s="2"/>
      <c r="AI153" s="3"/>
      <c r="AJ153" s="115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</row>
    <row r="154" spans="18:47" ht="11.1" customHeight="1">
      <c r="R154" s="115"/>
      <c r="S154" s="23"/>
      <c r="T154" s="4"/>
      <c r="U154" s="7"/>
      <c r="V154" s="5"/>
      <c r="W154" s="2"/>
      <c r="X154" s="3"/>
      <c r="Y154" s="2"/>
      <c r="Z154" s="3"/>
      <c r="AA154" s="115"/>
      <c r="AB154" s="23"/>
      <c r="AC154" s="4"/>
      <c r="AD154" s="7"/>
      <c r="AE154" s="5"/>
      <c r="AF154" s="2"/>
      <c r="AG154" s="3"/>
      <c r="AH154" s="2"/>
      <c r="AI154" s="3"/>
      <c r="AJ154" s="115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</row>
    <row r="155" spans="18:47" ht="11.1" customHeight="1">
      <c r="R155" s="115"/>
      <c r="S155" s="23"/>
      <c r="T155" s="4"/>
      <c r="U155" s="7"/>
      <c r="V155" s="5"/>
      <c r="W155" s="2"/>
      <c r="X155" s="3"/>
      <c r="Y155" s="2"/>
      <c r="Z155" s="3"/>
      <c r="AA155" s="115"/>
      <c r="AB155" s="23"/>
      <c r="AC155" s="4"/>
      <c r="AD155" s="7"/>
      <c r="AE155" s="5"/>
      <c r="AF155" s="2"/>
      <c r="AG155" s="3"/>
      <c r="AH155" s="2"/>
      <c r="AI155" s="3"/>
      <c r="AJ155" s="115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</row>
    <row r="156" spans="18:47" ht="11.1" customHeight="1">
      <c r="R156" s="115"/>
      <c r="S156" s="23"/>
      <c r="T156" s="4"/>
      <c r="U156" s="7"/>
      <c r="V156" s="3"/>
      <c r="W156" s="2"/>
      <c r="X156" s="3"/>
      <c r="Y156" s="2"/>
      <c r="Z156" s="3"/>
      <c r="AA156" s="115"/>
      <c r="AB156" s="23"/>
      <c r="AC156" s="4"/>
      <c r="AD156" s="7"/>
      <c r="AE156" s="3"/>
      <c r="AF156" s="2"/>
      <c r="AG156" s="3"/>
      <c r="AH156" s="2"/>
      <c r="AI156" s="3"/>
      <c r="AJ156" s="115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</row>
    <row r="157" spans="18:47" ht="11.1" customHeight="1">
      <c r="R157" s="115"/>
      <c r="S157" s="23"/>
      <c r="T157" s="116"/>
      <c r="U157" s="7"/>
      <c r="V157" s="3"/>
      <c r="W157" s="2"/>
      <c r="X157" s="3"/>
      <c r="Y157" s="2"/>
      <c r="Z157" s="3"/>
      <c r="AA157" s="115"/>
      <c r="AB157" s="23"/>
      <c r="AC157" s="116"/>
      <c r="AD157" s="7"/>
      <c r="AE157" s="3"/>
      <c r="AF157" s="2"/>
      <c r="AG157" s="3"/>
      <c r="AH157" s="2"/>
      <c r="AI157" s="3"/>
      <c r="AJ157" s="115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</row>
    <row r="158" spans="18:47" ht="11.1" customHeight="1">
      <c r="R158" s="115"/>
      <c r="S158" s="23"/>
      <c r="T158" s="116"/>
      <c r="U158" s="7"/>
      <c r="V158" s="6"/>
      <c r="W158" s="2"/>
      <c r="X158" s="3"/>
      <c r="Y158" s="2"/>
      <c r="Z158" s="3"/>
      <c r="AA158" s="115"/>
      <c r="AB158" s="23"/>
      <c r="AC158" s="116"/>
      <c r="AD158" s="7"/>
      <c r="AE158" s="6"/>
      <c r="AF158" s="2"/>
      <c r="AG158" s="3"/>
      <c r="AH158" s="2"/>
      <c r="AI158" s="3"/>
      <c r="AJ158" s="115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</row>
    <row r="159" spans="18:47" ht="11.1" customHeight="1">
      <c r="R159" s="115"/>
      <c r="S159" s="23"/>
      <c r="T159" s="4"/>
      <c r="U159" s="7"/>
      <c r="V159" s="1"/>
      <c r="W159" s="2"/>
      <c r="X159" s="3"/>
      <c r="Y159" s="2"/>
      <c r="Z159" s="1"/>
      <c r="AA159" s="115"/>
      <c r="AB159" s="23"/>
      <c r="AC159" s="4"/>
      <c r="AD159" s="7"/>
      <c r="AE159" s="1"/>
      <c r="AF159" s="2"/>
      <c r="AG159" s="3"/>
      <c r="AH159" s="2"/>
      <c r="AI159" s="1"/>
      <c r="AJ159" s="115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</row>
    <row r="160" spans="18:47" ht="11.1" customHeight="1">
      <c r="R160" s="115"/>
      <c r="S160" s="23"/>
      <c r="T160" s="4"/>
      <c r="U160" s="7"/>
      <c r="V160" s="5"/>
      <c r="W160" s="2"/>
      <c r="X160" s="3"/>
      <c r="Y160" s="2"/>
      <c r="Z160" s="3"/>
      <c r="AA160" s="115"/>
      <c r="AB160" s="23"/>
      <c r="AC160" s="4"/>
      <c r="AD160" s="7"/>
      <c r="AE160" s="5"/>
      <c r="AF160" s="2"/>
      <c r="AG160" s="3"/>
      <c r="AH160" s="2"/>
      <c r="AI160" s="3"/>
      <c r="AJ160" s="115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</row>
    <row r="161" spans="18:47" ht="11.1" customHeight="1">
      <c r="R161" s="115"/>
      <c r="S161" s="23"/>
      <c r="T161" s="4"/>
      <c r="U161" s="7"/>
      <c r="V161" s="5"/>
      <c r="W161" s="2"/>
      <c r="X161" s="3"/>
      <c r="Y161" s="2"/>
      <c r="Z161" s="3"/>
      <c r="AA161" s="115"/>
      <c r="AB161" s="23"/>
      <c r="AC161" s="4"/>
      <c r="AD161" s="7"/>
      <c r="AE161" s="5"/>
      <c r="AF161" s="2"/>
      <c r="AG161" s="3"/>
      <c r="AH161" s="2"/>
      <c r="AI161" s="3"/>
      <c r="AJ161" s="115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</row>
    <row r="162" spans="18:47" ht="11.1" customHeight="1">
      <c r="R162" s="115"/>
      <c r="S162" s="23"/>
      <c r="T162" s="4"/>
      <c r="U162" s="7"/>
      <c r="V162" s="5"/>
      <c r="W162" s="2"/>
      <c r="X162" s="3"/>
      <c r="Y162" s="2"/>
      <c r="Z162" s="3"/>
      <c r="AA162" s="115"/>
      <c r="AB162" s="23"/>
      <c r="AC162" s="4"/>
      <c r="AD162" s="7"/>
      <c r="AE162" s="5"/>
      <c r="AF162" s="2"/>
      <c r="AG162" s="3"/>
      <c r="AH162" s="2"/>
      <c r="AI162" s="3"/>
      <c r="AJ162" s="115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</row>
    <row r="163" spans="18:47" ht="11.1" customHeight="1">
      <c r="R163" s="115"/>
      <c r="S163" s="23"/>
      <c r="T163" s="4"/>
      <c r="U163" s="7"/>
      <c r="V163" s="5"/>
      <c r="W163" s="2"/>
      <c r="X163" s="3"/>
      <c r="Y163" s="2"/>
      <c r="Z163" s="3"/>
      <c r="AA163" s="115"/>
      <c r="AB163" s="23"/>
      <c r="AC163" s="4"/>
      <c r="AD163" s="7"/>
      <c r="AE163" s="5"/>
      <c r="AF163" s="2"/>
      <c r="AG163" s="3"/>
      <c r="AH163" s="2"/>
      <c r="AI163" s="3"/>
      <c r="AJ163" s="115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</row>
    <row r="164" spans="18:47" ht="11.1" customHeight="1">
      <c r="R164" s="115"/>
      <c r="S164" s="23"/>
      <c r="T164" s="117"/>
      <c r="U164" s="2"/>
      <c r="V164" s="3"/>
      <c r="W164" s="3"/>
      <c r="X164" s="3"/>
      <c r="Y164" s="3"/>
      <c r="Z164" s="3"/>
      <c r="AA164" s="115"/>
      <c r="AB164" s="23"/>
      <c r="AC164" s="117"/>
      <c r="AD164" s="2"/>
      <c r="AE164" s="3"/>
      <c r="AF164" s="3"/>
      <c r="AG164" s="3"/>
      <c r="AH164" s="3"/>
      <c r="AI164" s="3"/>
      <c r="AJ164" s="115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</row>
    <row r="165" spans="18:47" ht="11.1" customHeight="1">
      <c r="R165" s="119"/>
      <c r="S165" s="23"/>
      <c r="T165" s="118"/>
      <c r="U165" s="3"/>
      <c r="V165" s="3"/>
      <c r="W165" s="3"/>
      <c r="X165" s="3"/>
      <c r="Y165" s="3"/>
      <c r="Z165" s="3"/>
      <c r="AA165" s="119"/>
      <c r="AB165" s="23"/>
      <c r="AC165" s="118"/>
      <c r="AD165" s="3"/>
      <c r="AE165" s="3"/>
      <c r="AF165" s="3"/>
      <c r="AG165" s="3"/>
      <c r="AH165" s="3"/>
      <c r="AI165" s="3"/>
      <c r="AJ165" s="119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</row>
    <row r="166" spans="18:47" ht="11.1" customHeight="1">
      <c r="R166" s="115"/>
      <c r="S166" s="23"/>
      <c r="T166" s="4"/>
      <c r="U166" s="2"/>
      <c r="V166" s="5"/>
      <c r="W166" s="2"/>
      <c r="X166" s="3"/>
      <c r="Y166" s="2"/>
      <c r="Z166" s="3"/>
      <c r="AA166" s="115"/>
      <c r="AB166" s="23"/>
      <c r="AC166" s="4"/>
      <c r="AD166" s="2"/>
      <c r="AE166" s="5"/>
      <c r="AF166" s="2"/>
      <c r="AG166" s="3"/>
      <c r="AH166" s="2"/>
      <c r="AI166" s="3"/>
      <c r="AJ166" s="115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</row>
    <row r="167" spans="18:47" ht="11.1" customHeight="1">
      <c r="R167" s="115"/>
      <c r="S167" s="23"/>
      <c r="T167" s="118"/>
      <c r="U167" s="3"/>
      <c r="V167" s="3"/>
      <c r="W167" s="3"/>
      <c r="X167" s="3"/>
      <c r="Y167" s="3"/>
      <c r="Z167" s="3"/>
      <c r="AA167" s="115"/>
      <c r="AB167" s="23"/>
      <c r="AC167" s="118"/>
      <c r="AD167" s="3"/>
      <c r="AE167" s="3"/>
      <c r="AF167" s="3"/>
      <c r="AG167" s="3"/>
      <c r="AH167" s="3"/>
      <c r="AI167" s="3"/>
      <c r="AJ167" s="115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</row>
    <row r="168" spans="18:47" ht="11.1" customHeight="1">
      <c r="R168" s="115"/>
      <c r="S168" s="23"/>
      <c r="T168" s="120"/>
      <c r="U168" s="5"/>
      <c r="V168" s="5"/>
      <c r="W168" s="2"/>
      <c r="X168" s="3"/>
      <c r="Y168" s="2"/>
      <c r="Z168" s="3"/>
      <c r="AA168" s="115"/>
      <c r="AB168" s="23"/>
      <c r="AC168" s="120"/>
      <c r="AD168" s="5"/>
      <c r="AE168" s="5"/>
      <c r="AF168" s="2"/>
      <c r="AG168" s="3"/>
      <c r="AH168" s="2"/>
      <c r="AI168" s="3"/>
      <c r="AJ168" s="115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</row>
    <row r="169" spans="18:47" ht="11.1" customHeight="1">
      <c r="R169" s="115"/>
      <c r="S169" s="23"/>
      <c r="T169" s="4"/>
      <c r="U169" s="109"/>
      <c r="V169" s="5"/>
      <c r="W169" s="2"/>
      <c r="X169" s="3"/>
      <c r="Y169" s="2"/>
      <c r="Z169" s="3"/>
      <c r="AA169" s="115"/>
      <c r="AB169" s="23"/>
      <c r="AC169" s="4"/>
      <c r="AD169" s="109"/>
      <c r="AE169" s="5"/>
      <c r="AF169" s="2"/>
      <c r="AG169" s="3"/>
      <c r="AH169" s="2"/>
      <c r="AI169" s="3"/>
      <c r="AJ169" s="115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</row>
    <row r="170" spans="18:47" ht="11.1" customHeight="1">
      <c r="R170" s="115"/>
      <c r="S170" s="23"/>
      <c r="T170" s="4"/>
      <c r="U170" s="109"/>
      <c r="V170" s="5"/>
      <c r="W170" s="2"/>
      <c r="X170" s="3"/>
      <c r="Y170" s="2"/>
      <c r="Z170" s="3"/>
      <c r="AA170" s="115"/>
      <c r="AB170" s="23"/>
      <c r="AC170" s="4"/>
      <c r="AD170" s="109"/>
      <c r="AE170" s="5"/>
      <c r="AF170" s="2"/>
      <c r="AG170" s="3"/>
      <c r="AH170" s="2"/>
      <c r="AI170" s="3"/>
      <c r="AJ170" s="115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</row>
    <row r="171" spans="18:47" ht="11.1" customHeight="1">
      <c r="R171" s="115"/>
      <c r="S171" s="23"/>
      <c r="T171" s="4"/>
      <c r="U171" s="109"/>
      <c r="V171" s="5"/>
      <c r="W171" s="2"/>
      <c r="X171" s="3"/>
      <c r="Y171" s="2"/>
      <c r="Z171" s="3"/>
      <c r="AA171" s="115"/>
      <c r="AB171" s="23"/>
      <c r="AC171" s="4"/>
      <c r="AD171" s="109"/>
      <c r="AE171" s="5"/>
      <c r="AF171" s="2"/>
      <c r="AG171" s="3"/>
      <c r="AH171" s="2"/>
      <c r="AI171" s="3"/>
      <c r="AJ171" s="115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</row>
    <row r="172" spans="18:47" ht="11.1" customHeight="1">
      <c r="R172" s="115"/>
      <c r="S172" s="23"/>
      <c r="T172" s="4"/>
      <c r="U172" s="109"/>
      <c r="V172" s="5"/>
      <c r="W172" s="2"/>
      <c r="X172" s="3"/>
      <c r="Y172" s="2"/>
      <c r="Z172" s="3"/>
      <c r="AA172" s="115"/>
      <c r="AB172" s="23"/>
      <c r="AC172" s="4"/>
      <c r="AD172" s="109"/>
      <c r="AE172" s="5"/>
      <c r="AF172" s="2"/>
      <c r="AG172" s="3"/>
      <c r="AH172" s="2"/>
      <c r="AI172" s="3"/>
      <c r="AJ172" s="115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</row>
    <row r="173" spans="18:47" ht="11.1" customHeight="1">
      <c r="R173" s="115"/>
      <c r="S173" s="23"/>
      <c r="T173" s="4"/>
      <c r="U173" s="109"/>
      <c r="V173" s="5"/>
      <c r="W173" s="2"/>
      <c r="X173" s="3"/>
      <c r="Y173" s="2"/>
      <c r="Z173" s="3"/>
      <c r="AA173" s="115"/>
      <c r="AB173" s="23"/>
      <c r="AC173" s="4"/>
      <c r="AD173" s="109"/>
      <c r="AE173" s="5"/>
      <c r="AF173" s="2"/>
      <c r="AG173" s="3"/>
      <c r="AH173" s="2"/>
      <c r="AI173" s="3"/>
      <c r="AJ173" s="115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</row>
    <row r="174" spans="18:47" ht="11.1" customHeight="1">
      <c r="R174" s="115"/>
      <c r="S174" s="23"/>
      <c r="T174" s="116"/>
      <c r="U174" s="109"/>
      <c r="V174" s="5"/>
      <c r="W174" s="2"/>
      <c r="X174" s="3"/>
      <c r="Y174" s="2"/>
      <c r="Z174" s="3"/>
      <c r="AA174" s="115"/>
      <c r="AB174" s="23"/>
      <c r="AC174" s="116"/>
      <c r="AD174" s="109"/>
      <c r="AE174" s="5"/>
      <c r="AF174" s="2"/>
      <c r="AG174" s="3"/>
      <c r="AH174" s="2"/>
      <c r="AI174" s="3"/>
      <c r="AJ174" s="115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</row>
    <row r="175" spans="18:47" ht="11.1" customHeight="1">
      <c r="R175" s="115"/>
      <c r="S175" s="23"/>
      <c r="T175" s="116"/>
      <c r="U175" s="109"/>
      <c r="V175" s="5"/>
      <c r="W175" s="2"/>
      <c r="X175" s="3"/>
      <c r="Y175" s="2"/>
      <c r="Z175" s="3"/>
      <c r="AA175" s="115"/>
      <c r="AB175" s="23"/>
      <c r="AC175" s="116"/>
      <c r="AD175" s="109"/>
      <c r="AE175" s="5"/>
      <c r="AF175" s="2"/>
      <c r="AG175" s="3"/>
      <c r="AH175" s="2"/>
      <c r="AI175" s="3"/>
      <c r="AJ175" s="115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</row>
    <row r="176" spans="18:47" ht="11.1" customHeight="1">
      <c r="R176" s="115"/>
      <c r="S176" s="23"/>
      <c r="T176" s="4"/>
      <c r="U176" s="109"/>
      <c r="V176" s="5"/>
      <c r="W176" s="2"/>
      <c r="X176" s="3"/>
      <c r="Y176" s="2"/>
      <c r="Z176" s="1"/>
      <c r="AA176" s="115"/>
      <c r="AB176" s="23"/>
      <c r="AC176" s="4"/>
      <c r="AD176" s="109"/>
      <c r="AE176" s="5"/>
      <c r="AF176" s="2"/>
      <c r="AG176" s="3"/>
      <c r="AH176" s="2"/>
      <c r="AI176" s="1"/>
      <c r="AJ176" s="115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</row>
    <row r="177" spans="18:47" ht="11.1" customHeight="1">
      <c r="R177" s="115"/>
      <c r="S177" s="23"/>
      <c r="T177" s="121"/>
      <c r="U177" s="109"/>
      <c r="V177" s="5"/>
      <c r="W177" s="2"/>
      <c r="X177" s="3"/>
      <c r="Y177" s="2"/>
      <c r="Z177" s="3"/>
      <c r="AA177" s="115"/>
      <c r="AB177" s="23"/>
      <c r="AC177" s="121"/>
      <c r="AD177" s="109"/>
      <c r="AE177" s="5"/>
      <c r="AF177" s="2"/>
      <c r="AG177" s="3"/>
      <c r="AH177" s="2"/>
      <c r="AI177" s="3"/>
      <c r="AJ177" s="115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</row>
    <row r="178" spans="18:47" ht="11.1" customHeight="1">
      <c r="R178" s="115"/>
      <c r="S178" s="23"/>
      <c r="T178" s="121"/>
      <c r="U178" s="109"/>
      <c r="V178" s="5"/>
      <c r="W178" s="2"/>
      <c r="X178" s="3"/>
      <c r="Y178" s="2"/>
      <c r="Z178" s="3"/>
      <c r="AA178" s="115"/>
      <c r="AB178" s="23"/>
      <c r="AC178" s="121"/>
      <c r="AD178" s="109"/>
      <c r="AE178" s="5"/>
      <c r="AF178" s="2"/>
      <c r="AG178" s="3"/>
      <c r="AH178" s="2"/>
      <c r="AI178" s="3"/>
      <c r="AJ178" s="115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</row>
    <row r="179" spans="18:47" ht="11.1" customHeight="1">
      <c r="R179" s="115"/>
      <c r="S179" s="23"/>
      <c r="T179" s="121"/>
      <c r="U179" s="109"/>
      <c r="V179" s="5"/>
      <c r="W179" s="2"/>
      <c r="X179" s="3"/>
      <c r="Y179" s="2"/>
      <c r="Z179" s="3"/>
      <c r="AA179" s="115"/>
      <c r="AB179" s="23"/>
      <c r="AC179" s="121"/>
      <c r="AD179" s="109"/>
      <c r="AE179" s="5"/>
      <c r="AF179" s="2"/>
      <c r="AG179" s="3"/>
      <c r="AH179" s="2"/>
      <c r="AI179" s="3"/>
      <c r="AJ179" s="115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</row>
    <row r="180" spans="18:47" ht="11.1" customHeight="1">
      <c r="R180" s="115"/>
      <c r="S180" s="23"/>
      <c r="T180" s="121"/>
      <c r="U180" s="109"/>
      <c r="V180" s="5"/>
      <c r="W180" s="2"/>
      <c r="X180" s="3"/>
      <c r="Y180" s="2"/>
      <c r="Z180" s="3"/>
      <c r="AA180" s="115"/>
      <c r="AB180" s="23"/>
      <c r="AC180" s="121"/>
      <c r="AD180" s="109"/>
      <c r="AE180" s="5"/>
      <c r="AF180" s="2"/>
      <c r="AG180" s="3"/>
      <c r="AH180" s="2"/>
      <c r="AI180" s="3"/>
      <c r="AJ180" s="115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</row>
    <row r="181" spans="18:47" ht="11.1" customHeight="1">
      <c r="R181" s="115"/>
      <c r="S181" s="23"/>
      <c r="T181" s="118"/>
      <c r="U181" s="2"/>
      <c r="V181" s="122"/>
      <c r="W181" s="2"/>
      <c r="X181" s="3"/>
      <c r="Y181" s="2"/>
      <c r="Z181" s="1"/>
      <c r="AA181" s="115"/>
      <c r="AB181" s="23"/>
      <c r="AC181" s="118"/>
      <c r="AD181" s="2"/>
      <c r="AE181" s="122"/>
      <c r="AF181" s="2"/>
      <c r="AG181" s="3"/>
      <c r="AH181" s="2"/>
      <c r="AI181" s="1"/>
      <c r="AJ181" s="115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</row>
    <row r="182" spans="18:47" ht="11.1" customHeight="1">
      <c r="R182" s="115"/>
      <c r="S182" s="23"/>
      <c r="T182" s="120"/>
      <c r="U182" s="5"/>
      <c r="V182" s="5"/>
      <c r="W182" s="2"/>
      <c r="X182" s="3"/>
      <c r="Y182" s="2"/>
      <c r="Z182" s="3"/>
      <c r="AA182" s="115"/>
      <c r="AB182" s="23"/>
      <c r="AC182" s="120"/>
      <c r="AD182" s="5"/>
      <c r="AE182" s="5"/>
      <c r="AF182" s="2"/>
      <c r="AG182" s="3"/>
      <c r="AH182" s="2"/>
      <c r="AI182" s="3"/>
      <c r="AJ182" s="115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</row>
    <row r="183" spans="18:47" ht="11.1" customHeight="1">
      <c r="R183" s="115"/>
      <c r="S183" s="23"/>
      <c r="T183" s="4"/>
      <c r="U183" s="110"/>
      <c r="V183" s="5"/>
      <c r="W183" s="2"/>
      <c r="X183" s="3"/>
      <c r="Y183" s="2"/>
      <c r="Z183" s="3"/>
      <c r="AA183" s="115"/>
      <c r="AB183" s="23"/>
      <c r="AC183" s="4"/>
      <c r="AD183" s="110"/>
      <c r="AE183" s="5"/>
      <c r="AF183" s="2"/>
      <c r="AG183" s="3"/>
      <c r="AH183" s="2"/>
      <c r="AI183" s="3"/>
      <c r="AJ183" s="115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</row>
    <row r="184" spans="18:47" ht="11.1" customHeight="1">
      <c r="R184" s="115"/>
      <c r="S184" s="23"/>
      <c r="T184" s="4"/>
      <c r="U184" s="110"/>
      <c r="V184" s="5"/>
      <c r="W184" s="2"/>
      <c r="X184" s="3"/>
      <c r="Y184" s="2"/>
      <c r="Z184" s="3"/>
      <c r="AA184" s="115"/>
      <c r="AB184" s="23"/>
      <c r="AC184" s="4"/>
      <c r="AD184" s="110"/>
      <c r="AE184" s="5"/>
      <c r="AF184" s="2"/>
      <c r="AG184" s="3"/>
      <c r="AH184" s="2"/>
      <c r="AI184" s="3"/>
      <c r="AJ184" s="115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</row>
    <row r="185" spans="18:47" ht="11.1" customHeight="1">
      <c r="R185" s="115"/>
      <c r="S185" s="23"/>
      <c r="T185" s="4"/>
      <c r="U185" s="110"/>
      <c r="V185" s="5"/>
      <c r="W185" s="2"/>
      <c r="X185" s="3"/>
      <c r="Y185" s="2"/>
      <c r="Z185" s="3"/>
      <c r="AA185" s="115"/>
      <c r="AB185" s="23"/>
      <c r="AC185" s="4"/>
      <c r="AD185" s="110"/>
      <c r="AE185" s="5"/>
      <c r="AF185" s="2"/>
      <c r="AG185" s="3"/>
      <c r="AH185" s="2"/>
      <c r="AI185" s="3"/>
      <c r="AJ185" s="115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</row>
    <row r="186" spans="18:47" ht="11.1" customHeight="1">
      <c r="R186" s="115"/>
      <c r="S186" s="23"/>
      <c r="T186" s="4"/>
      <c r="U186" s="110"/>
      <c r="V186" s="5"/>
      <c r="W186" s="2"/>
      <c r="X186" s="3"/>
      <c r="Y186" s="2"/>
      <c r="Z186" s="3"/>
      <c r="AA186" s="115"/>
      <c r="AB186" s="23"/>
      <c r="AC186" s="4"/>
      <c r="AD186" s="110"/>
      <c r="AE186" s="5"/>
      <c r="AF186" s="2"/>
      <c r="AG186" s="3"/>
      <c r="AH186" s="2"/>
      <c r="AI186" s="3"/>
      <c r="AJ186" s="115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</row>
    <row r="187" spans="18:47" ht="11.1" customHeight="1">
      <c r="R187" s="115"/>
      <c r="S187" s="23"/>
      <c r="T187" s="4"/>
      <c r="U187" s="110"/>
      <c r="V187" s="5"/>
      <c r="W187" s="2"/>
      <c r="X187" s="3"/>
      <c r="Y187" s="2"/>
      <c r="Z187" s="3"/>
      <c r="AA187" s="115"/>
      <c r="AB187" s="23"/>
      <c r="AC187" s="4"/>
      <c r="AD187" s="110"/>
      <c r="AE187" s="5"/>
      <c r="AF187" s="2"/>
      <c r="AG187" s="3"/>
      <c r="AH187" s="2"/>
      <c r="AI187" s="3"/>
      <c r="AJ187" s="115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</row>
    <row r="188" spans="18:47" ht="11.1" customHeight="1">
      <c r="R188" s="115"/>
      <c r="S188" s="23"/>
      <c r="T188" s="116"/>
      <c r="U188" s="110"/>
      <c r="V188" s="5"/>
      <c r="W188" s="2"/>
      <c r="X188" s="3"/>
      <c r="Y188" s="2"/>
      <c r="Z188" s="3"/>
      <c r="AA188" s="115"/>
      <c r="AB188" s="23"/>
      <c r="AC188" s="116"/>
      <c r="AD188" s="110"/>
      <c r="AE188" s="5"/>
      <c r="AF188" s="2"/>
      <c r="AG188" s="3"/>
      <c r="AH188" s="2"/>
      <c r="AI188" s="3"/>
      <c r="AJ188" s="115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</row>
    <row r="189" spans="18:47" ht="11.1" customHeight="1">
      <c r="R189" s="115"/>
      <c r="S189" s="23"/>
      <c r="T189" s="116"/>
      <c r="U189" s="110"/>
      <c r="V189" s="5"/>
      <c r="W189" s="2"/>
      <c r="X189" s="3"/>
      <c r="Y189" s="2"/>
      <c r="Z189" s="3"/>
      <c r="AA189" s="115"/>
      <c r="AB189" s="23"/>
      <c r="AC189" s="116"/>
      <c r="AD189" s="110"/>
      <c r="AE189" s="5"/>
      <c r="AF189" s="2"/>
      <c r="AG189" s="3"/>
      <c r="AH189" s="2"/>
      <c r="AI189" s="3"/>
      <c r="AJ189" s="115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</row>
    <row r="190" spans="18:47" ht="11.1" customHeight="1">
      <c r="R190" s="115"/>
      <c r="S190" s="23"/>
      <c r="T190" s="4"/>
      <c r="U190" s="110"/>
      <c r="V190" s="5"/>
      <c r="W190" s="2"/>
      <c r="X190" s="3"/>
      <c r="Y190" s="2"/>
      <c r="Z190" s="1"/>
      <c r="AA190" s="115"/>
      <c r="AB190" s="23"/>
      <c r="AC190" s="4"/>
      <c r="AD190" s="110"/>
      <c r="AE190" s="5"/>
      <c r="AF190" s="2"/>
      <c r="AG190" s="3"/>
      <c r="AH190" s="2"/>
      <c r="AI190" s="1"/>
      <c r="AJ190" s="115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</row>
    <row r="191" spans="18:47" ht="11.1" customHeight="1">
      <c r="R191" s="115"/>
      <c r="S191" s="23"/>
      <c r="T191" s="116"/>
      <c r="U191" s="110"/>
      <c r="V191" s="5"/>
      <c r="W191" s="2"/>
      <c r="X191" s="3"/>
      <c r="Y191" s="2"/>
      <c r="Z191" s="3"/>
      <c r="AA191" s="115"/>
      <c r="AB191" s="23"/>
      <c r="AC191" s="116"/>
      <c r="AD191" s="110"/>
      <c r="AE191" s="5"/>
      <c r="AF191" s="2"/>
      <c r="AG191" s="3"/>
      <c r="AH191" s="2"/>
      <c r="AI191" s="3"/>
      <c r="AJ191" s="115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</row>
    <row r="192" spans="18:47" ht="11.1" customHeight="1">
      <c r="R192" s="115"/>
      <c r="S192" s="23"/>
      <c r="T192" s="116"/>
      <c r="U192" s="110"/>
      <c r="V192" s="5"/>
      <c r="W192" s="2"/>
      <c r="X192" s="3"/>
      <c r="Y192" s="2"/>
      <c r="Z192" s="3"/>
      <c r="AA192" s="115"/>
      <c r="AB192" s="23"/>
      <c r="AC192" s="116"/>
      <c r="AD192" s="110"/>
      <c r="AE192" s="5"/>
      <c r="AF192" s="2"/>
      <c r="AG192" s="3"/>
      <c r="AH192" s="2"/>
      <c r="AI192" s="3"/>
      <c r="AJ192" s="115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</row>
    <row r="193" spans="18:47" ht="11.1" customHeight="1">
      <c r="R193" s="115"/>
      <c r="S193" s="23"/>
      <c r="T193" s="116"/>
      <c r="U193" s="110"/>
      <c r="V193" s="5"/>
      <c r="W193" s="2"/>
      <c r="X193" s="3"/>
      <c r="Y193" s="2"/>
      <c r="Z193" s="3"/>
      <c r="AA193" s="115"/>
      <c r="AB193" s="23"/>
      <c r="AC193" s="116"/>
      <c r="AD193" s="110"/>
      <c r="AE193" s="5"/>
      <c r="AF193" s="2"/>
      <c r="AG193" s="3"/>
      <c r="AH193" s="2"/>
      <c r="AI193" s="3"/>
      <c r="AJ193" s="115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</row>
    <row r="194" spans="18:47" ht="11.1" customHeight="1">
      <c r="R194" s="115"/>
      <c r="S194" s="23"/>
      <c r="T194" s="116"/>
      <c r="U194" s="110"/>
      <c r="V194" s="5"/>
      <c r="W194" s="2"/>
      <c r="X194" s="3"/>
      <c r="Y194" s="2"/>
      <c r="Z194" s="3"/>
      <c r="AA194" s="115"/>
      <c r="AB194" s="23"/>
      <c r="AC194" s="116"/>
      <c r="AD194" s="110"/>
      <c r="AE194" s="5"/>
      <c r="AF194" s="2"/>
      <c r="AG194" s="3"/>
      <c r="AH194" s="2"/>
      <c r="AI194" s="3"/>
      <c r="AJ194" s="115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</row>
    <row r="195" spans="18:47" ht="11.1" customHeight="1">
      <c r="R195" s="1"/>
      <c r="S195" s="23"/>
      <c r="T195" s="1"/>
      <c r="U195" s="1"/>
      <c r="V195" s="1"/>
      <c r="W195" s="2"/>
      <c r="X195" s="1"/>
      <c r="Y195" s="1"/>
      <c r="Z195" s="1"/>
      <c r="AA195" s="1"/>
      <c r="AB195" s="23"/>
      <c r="AC195" s="1"/>
      <c r="AD195" s="1"/>
      <c r="AE195" s="1"/>
      <c r="AF195" s="2"/>
      <c r="AG195" s="1"/>
      <c r="AH195" s="1"/>
      <c r="AI195" s="1"/>
      <c r="AJ195" s="1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</row>
    <row r="196" spans="18:47" ht="11.1" customHeight="1">
      <c r="R196" s="115"/>
      <c r="S196" s="23"/>
      <c r="T196" s="116"/>
      <c r="U196" s="1"/>
      <c r="V196" s="1"/>
      <c r="W196" s="1"/>
      <c r="X196" s="1"/>
      <c r="Y196" s="2"/>
      <c r="Z196" s="1"/>
      <c r="AA196" s="115"/>
      <c r="AB196" s="23"/>
      <c r="AC196" s="116"/>
      <c r="AD196" s="1"/>
      <c r="AE196" s="1"/>
      <c r="AF196" s="1"/>
      <c r="AG196" s="1"/>
      <c r="AH196" s="2"/>
      <c r="AI196" s="1"/>
      <c r="AJ196" s="115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</row>
    <row r="197" spans="18:47" ht="11.1" customHeight="1">
      <c r="R197" s="115"/>
      <c r="S197" s="23"/>
      <c r="T197" s="116"/>
      <c r="U197" s="3"/>
      <c r="V197" s="3"/>
      <c r="W197" s="3"/>
      <c r="X197" s="111"/>
      <c r="Y197" s="2"/>
      <c r="Z197" s="3"/>
      <c r="AA197" s="115"/>
      <c r="AB197" s="23"/>
      <c r="AC197" s="116"/>
      <c r="AD197" s="3"/>
      <c r="AE197" s="3"/>
      <c r="AF197" s="3"/>
      <c r="AG197" s="111"/>
      <c r="AH197" s="2"/>
      <c r="AI197" s="3"/>
      <c r="AJ197" s="115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</row>
    <row r="198" spans="18:47" ht="11.1" customHeight="1">
      <c r="R198" s="115"/>
      <c r="S198" s="23"/>
      <c r="T198" s="116"/>
      <c r="U198" s="3"/>
      <c r="V198" s="3"/>
      <c r="W198" s="3"/>
      <c r="X198" s="111"/>
      <c r="Y198" s="2"/>
      <c r="Z198" s="3"/>
      <c r="AA198" s="115"/>
      <c r="AB198" s="23"/>
      <c r="AC198" s="116"/>
      <c r="AD198" s="3"/>
      <c r="AE198" s="3"/>
      <c r="AF198" s="3"/>
      <c r="AG198" s="111"/>
      <c r="AH198" s="2"/>
      <c r="AI198" s="3"/>
      <c r="AJ198" s="115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</row>
    <row r="199" spans="18:47" ht="11.1" customHeight="1">
      <c r="R199" s="115"/>
      <c r="S199" s="23"/>
      <c r="T199" s="116"/>
      <c r="U199" s="3"/>
      <c r="V199" s="3"/>
      <c r="W199" s="3"/>
      <c r="X199" s="111"/>
      <c r="Y199" s="2"/>
      <c r="Z199" s="3"/>
      <c r="AA199" s="115"/>
      <c r="AB199" s="23"/>
      <c r="AC199" s="116"/>
      <c r="AD199" s="3"/>
      <c r="AE199" s="3"/>
      <c r="AF199" s="3"/>
      <c r="AG199" s="111"/>
      <c r="AH199" s="2"/>
      <c r="AI199" s="3"/>
      <c r="AJ199" s="115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</row>
    <row r="200" spans="18:47" ht="11.1" customHeight="1">
      <c r="R200" s="115"/>
      <c r="S200" s="23"/>
      <c r="T200" s="116"/>
      <c r="U200" s="3"/>
      <c r="V200" s="3"/>
      <c r="W200" s="3"/>
      <c r="X200" s="111"/>
      <c r="Y200" s="2"/>
      <c r="Z200" s="3"/>
      <c r="AA200" s="115"/>
      <c r="AB200" s="23"/>
      <c r="AC200" s="116"/>
      <c r="AD200" s="3"/>
      <c r="AE200" s="3"/>
      <c r="AF200" s="3"/>
      <c r="AG200" s="111"/>
      <c r="AH200" s="2"/>
      <c r="AI200" s="3"/>
      <c r="AJ200" s="115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</row>
    <row r="201" spans="18:47" ht="11.1" customHeight="1">
      <c r="R201" s="115"/>
      <c r="S201" s="23"/>
      <c r="T201" s="116"/>
      <c r="U201" s="3"/>
      <c r="V201" s="6"/>
      <c r="W201" s="3"/>
      <c r="X201" s="111"/>
      <c r="Y201" s="2"/>
      <c r="Z201" s="3"/>
      <c r="AA201" s="115"/>
      <c r="AB201" s="23"/>
      <c r="AC201" s="116"/>
      <c r="AD201" s="3"/>
      <c r="AE201" s="6"/>
      <c r="AF201" s="3"/>
      <c r="AG201" s="111"/>
      <c r="AH201" s="2"/>
      <c r="AI201" s="3"/>
      <c r="AJ201" s="115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</row>
    <row r="202" spans="18:47" ht="11.1" customHeight="1">
      <c r="R202" s="115"/>
      <c r="S202" s="23"/>
      <c r="T202" s="116"/>
      <c r="U202" s="1"/>
      <c r="V202" s="1"/>
      <c r="W202" s="1"/>
      <c r="X202" s="1"/>
      <c r="Y202" s="2"/>
      <c r="Z202" s="1"/>
      <c r="AA202" s="115"/>
      <c r="AB202" s="23"/>
      <c r="AC202" s="116"/>
      <c r="AD202" s="1"/>
      <c r="AE202" s="1"/>
      <c r="AF202" s="1"/>
      <c r="AG202" s="1"/>
      <c r="AH202" s="2"/>
      <c r="AI202" s="1"/>
      <c r="AJ202" s="115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</row>
    <row r="203" spans="18:47" ht="11.1" customHeight="1">
      <c r="R203" s="115"/>
      <c r="S203" s="23"/>
      <c r="T203" s="116"/>
      <c r="U203" s="3"/>
      <c r="V203" s="111"/>
      <c r="W203" s="5"/>
      <c r="X203" s="7"/>
      <c r="Y203" s="3"/>
      <c r="Z203" s="7"/>
      <c r="AA203" s="115"/>
      <c r="AB203" s="23"/>
      <c r="AC203" s="116"/>
      <c r="AD203" s="3"/>
      <c r="AE203" s="111"/>
      <c r="AF203" s="5"/>
      <c r="AG203" s="7"/>
      <c r="AH203" s="3"/>
      <c r="AI203" s="7"/>
      <c r="AJ203" s="115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</row>
    <row r="204" spans="18:47" ht="11.1" customHeight="1">
      <c r="R204" s="115"/>
      <c r="S204" s="23"/>
      <c r="T204" s="116"/>
      <c r="U204" s="3"/>
      <c r="V204" s="111"/>
      <c r="W204" s="2"/>
      <c r="X204" s="3"/>
      <c r="Y204" s="3"/>
      <c r="Z204" s="3"/>
      <c r="AA204" s="115"/>
      <c r="AB204" s="23"/>
      <c r="AC204" s="116"/>
      <c r="AD204" s="3"/>
      <c r="AE204" s="111"/>
      <c r="AF204" s="2"/>
      <c r="AG204" s="3"/>
      <c r="AH204" s="3"/>
      <c r="AI204" s="3"/>
      <c r="AJ204" s="115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</row>
    <row r="205" spans="18:47" ht="11.1" customHeight="1">
      <c r="R205" s="115"/>
      <c r="S205" s="23"/>
      <c r="T205" s="116"/>
      <c r="U205" s="3"/>
      <c r="V205" s="3"/>
      <c r="W205" s="111"/>
      <c r="X205" s="2"/>
      <c r="Y205" s="3"/>
      <c r="Z205" s="3"/>
      <c r="AA205" s="115"/>
      <c r="AB205" s="23"/>
      <c r="AC205" s="116"/>
      <c r="AD205" s="3"/>
      <c r="AE205" s="3"/>
      <c r="AF205" s="111"/>
      <c r="AG205" s="2"/>
      <c r="AH205" s="3"/>
      <c r="AI205" s="3"/>
      <c r="AJ205" s="115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</row>
    <row r="206" spans="18:47" ht="11.1" customHeight="1">
      <c r="R206" s="119"/>
      <c r="S206" s="23"/>
      <c r="T206" s="118"/>
      <c r="U206" s="3"/>
      <c r="V206" s="3"/>
      <c r="W206" s="3"/>
      <c r="X206" s="3"/>
      <c r="Y206" s="3"/>
      <c r="Z206" s="3"/>
      <c r="AA206" s="119"/>
      <c r="AB206" s="23"/>
      <c r="AC206" s="118"/>
      <c r="AD206" s="3"/>
      <c r="AE206" s="3"/>
      <c r="AF206" s="3"/>
      <c r="AG206" s="3"/>
      <c r="AH206" s="3"/>
      <c r="AI206" s="3"/>
      <c r="AJ206" s="119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</row>
    <row r="207" spans="18:47" ht="11.1" customHeight="1">
      <c r="R207" s="23"/>
      <c r="S207" s="23"/>
      <c r="T207" s="23"/>
      <c r="U207" s="3"/>
      <c r="V207" s="3"/>
      <c r="W207" s="3"/>
      <c r="X207" s="3"/>
      <c r="Y207" s="3"/>
      <c r="Z207" s="3"/>
      <c r="AA207" s="23"/>
      <c r="AB207" s="23"/>
      <c r="AC207" s="23"/>
      <c r="AD207" s="3"/>
      <c r="AE207" s="3"/>
      <c r="AF207" s="3"/>
      <c r="AG207" s="3"/>
      <c r="AH207" s="3"/>
      <c r="AI207" s="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</row>
    <row r="208" spans="18:47" ht="11.1" customHeight="1">
      <c r="R208" s="124"/>
      <c r="S208" s="23"/>
      <c r="T208" s="123"/>
      <c r="U208" s="113"/>
      <c r="V208" s="113"/>
      <c r="W208" s="113"/>
      <c r="X208" s="113"/>
      <c r="Y208" s="113"/>
      <c r="Z208" s="113"/>
      <c r="AA208" s="124"/>
      <c r="AB208" s="23"/>
      <c r="AC208" s="123"/>
      <c r="AD208" s="113"/>
      <c r="AE208" s="113"/>
      <c r="AF208" s="113"/>
      <c r="AG208" s="113"/>
      <c r="AH208" s="113"/>
      <c r="AI208" s="113"/>
      <c r="AJ208" s="124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8:47" ht="11.1" customHeight="1">
      <c r="R209" s="124"/>
      <c r="S209" s="23"/>
      <c r="T209" s="123"/>
      <c r="U209" s="113"/>
      <c r="V209" s="113"/>
      <c r="W209" s="113"/>
      <c r="X209" s="113"/>
      <c r="Y209" s="113"/>
      <c r="Z209" s="113"/>
      <c r="AA209" s="124"/>
      <c r="AB209" s="23"/>
      <c r="AC209" s="123"/>
      <c r="AD209" s="113"/>
      <c r="AE209" s="113"/>
      <c r="AF209" s="113"/>
      <c r="AG209" s="113"/>
      <c r="AH209" s="113"/>
      <c r="AI209" s="113"/>
      <c r="AJ209" s="124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</row>
    <row r="210" spans="18:47" ht="11.1" customHeight="1"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</row>
    <row r="211" spans="18:47" ht="11.1" customHeight="1"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</row>
    <row r="212" spans="18:47" ht="11.1" customHeight="1"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</row>
    <row r="213" spans="11:47" ht="11.1" customHeight="1"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</row>
    <row r="214" spans="11:47" ht="11.1" customHeight="1"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</row>
    <row r="215" spans="11:47" ht="11.1" customHeight="1"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</row>
    <row r="216" spans="11:47" ht="11.1" customHeight="1"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</row>
    <row r="217" spans="11:47" ht="11.1" customHeight="1"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</row>
    <row r="218" spans="11:47" ht="11.1" customHeight="1"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</row>
    <row r="219" spans="11:47" ht="11.1" customHeight="1"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</row>
    <row r="220" spans="11:47" ht="11.1" customHeight="1"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</row>
    <row r="221" spans="11:47" ht="11.1" customHeight="1"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</row>
    <row r="222" spans="11:47" ht="11.1" customHeight="1"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</row>
    <row r="223" spans="11:47" ht="11.1" customHeight="1"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</row>
    <row r="224" spans="11:47" ht="11.1" customHeight="1"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</row>
    <row r="225" spans="11:47" ht="11.1" customHeight="1"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</row>
    <row r="226" spans="11:47" ht="11.1" customHeight="1"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</row>
    <row r="227" spans="11:42" ht="11.1" customHeight="1"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</row>
    <row r="228" spans="11:42" ht="11.1" customHeight="1"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</row>
    <row r="229" spans="11:42" ht="11.1" customHeight="1"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</row>
    <row r="230" spans="11:42" ht="11.1" customHeight="1"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</row>
    <row r="231" ht="11.1" customHeight="1"/>
    <row r="232" ht="11.1" customHeight="1"/>
    <row r="233" ht="11.1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</sheetData>
  <mergeCells count="4">
    <mergeCell ref="A1:B5"/>
    <mergeCell ref="D2:H4"/>
    <mergeCell ref="A71:B75"/>
    <mergeCell ref="D72:H74"/>
  </mergeCells>
  <pageMargins left="0.7" right="0.7" top="0.58" bottom="0.57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048" r:id="rId4">
          <objectPr defaultSize="0" r:id="rId5">
            <anchor moveWithCells="1" sizeWithCells="1">
              <from>
                <xdr:col>0</xdr:col>
                <xdr:colOff>28463</xdr:colOff>
                <xdr:row>0</xdr:row>
                <xdr:rowOff>123825</xdr:rowOff>
              </from>
              <to>
                <xdr:col>2</xdr:col>
                <xdr:colOff>142596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048" r:id="rId4"/>
      </mc:Fallback>
    </mc:AlternateContent>
    <mc:AlternateContent xmlns:mc="http://schemas.openxmlformats.org/markup-compatibility/2006">
      <mc:Choice Requires="x14">
        <oleObject progId="WordPad.Document.1" shapeId="1055" r:id="rId6">
          <objectPr defaultSize="0" r:id="rId5">
            <anchor moveWithCells="1" sizeWithCells="1">
              <from>
                <xdr:col>0</xdr:col>
                <xdr:colOff>28463</xdr:colOff>
                <xdr:row>70</xdr:row>
                <xdr:rowOff>123825</xdr:rowOff>
              </from>
              <to>
                <xdr:col>2</xdr:col>
                <xdr:colOff>142596</xdr:colOff>
                <xdr:row>74</xdr:row>
                <xdr:rowOff>104775</xdr:rowOff>
              </to>
            </anchor>
          </objectPr>
        </oleObject>
      </mc:Choice>
      <mc:Fallback>
        <oleObject progId="WordPad.Document.1" shapeId="1055" r:id="rId6"/>
      </mc:Fallback>
    </mc:AlternateContent>
  </oleObjects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AK856"/>
  <sheetViews>
    <sheetView topLeftCell="A161" zoomScale="60" view="normal" workbookViewId="0">
      <selection pane="topLeft" activeCell="O217" sqref="O217"/>
    </sheetView>
  </sheetViews>
  <sheetFormatPr defaultRowHeight="15"/>
  <cols>
    <col min="1" max="1" width="12.75390625" customWidth="1"/>
    <col min="2" max="7" width="9.125" customWidth="1"/>
    <col min="8" max="8" width="12.75390625" customWidth="1"/>
    <col min="9" max="9" width="1.75390625" customWidth="1"/>
    <col min="10" max="10" width="12.75390625" customWidth="1"/>
    <col min="11" max="16" width="9.125" customWidth="1"/>
    <col min="17" max="17" width="12.75390625" customWidth="1"/>
    <col min="18" max="18" width="1.75390625" customWidth="1"/>
    <col min="19" max="19" width="12.75390625" customWidth="1"/>
    <col min="20" max="25" width="9.125" customWidth="1"/>
    <col min="26" max="26" width="12.75390625" customWidth="1"/>
    <col min="27" max="27" width="1.75390625" customWidth="1"/>
    <col min="28" max="28" width="12.75390625" customWidth="1"/>
    <col min="29" max="34" width="9.125" customWidth="1"/>
    <col min="35" max="35" width="12.75390625" customWidth="1"/>
    <col min="36" max="36" width="9.125" customWidth="1"/>
  </cols>
  <sheetData>
    <row r="1" spans="1:37" ht="10.9" customHeight="1">
      <c r="A1" s="12"/>
      <c r="B1" s="12"/>
      <c r="C1" s="25"/>
      <c r="D1" s="26"/>
      <c r="E1" s="25"/>
      <c r="F1" s="25"/>
      <c r="G1" s="25"/>
      <c r="H1" s="25"/>
      <c r="AJ1" s="112"/>
      <c r="AK1" s="23"/>
    </row>
    <row r="2" spans="1:37" ht="10.9" customHeight="1">
      <c r="A2" s="12"/>
      <c r="B2" s="12"/>
      <c r="C2" s="12"/>
      <c r="D2" s="382" t="s">
        <v>53</v>
      </c>
      <c r="E2" s="382"/>
      <c r="F2" s="382"/>
      <c r="G2" s="382"/>
      <c r="H2" s="382"/>
      <c r="AJ2" s="125"/>
      <c r="AK2" s="23"/>
    </row>
    <row r="3" spans="1:37" ht="10.9" customHeight="1">
      <c r="A3" s="12"/>
      <c r="B3" s="12"/>
      <c r="C3" s="12"/>
      <c r="D3" s="382"/>
      <c r="E3" s="382"/>
      <c r="F3" s="382"/>
      <c r="G3" s="382"/>
      <c r="H3" s="382"/>
      <c r="AJ3" s="125"/>
      <c r="AK3" s="23"/>
    </row>
    <row r="4" spans="1:37" ht="10.9" customHeight="1">
      <c r="A4" s="12"/>
      <c r="B4" s="12"/>
      <c r="C4" s="12"/>
      <c r="D4" s="382"/>
      <c r="E4" s="382"/>
      <c r="F4" s="382"/>
      <c r="G4" s="382"/>
      <c r="H4" s="382"/>
      <c r="AJ4" s="125"/>
      <c r="AK4" s="23"/>
    </row>
    <row r="5" spans="1:37" ht="10.9" customHeight="1">
      <c r="A5" s="12"/>
      <c r="B5" s="12"/>
      <c r="C5" s="12"/>
      <c r="D5" s="12"/>
      <c r="E5" s="12"/>
      <c r="F5" s="12"/>
      <c r="G5" s="12"/>
      <c r="H5" s="12"/>
      <c r="AJ5" s="1"/>
      <c r="AK5" s="23"/>
    </row>
    <row r="6" spans="1:37" ht="10.9" customHeight="1">
      <c r="A6" s="27" t="s">
        <v>121</v>
      </c>
      <c r="B6" s="27"/>
      <c r="C6" s="28"/>
      <c r="D6" s="28"/>
      <c r="E6" s="95" t="str">
        <f>Assumptions!$G$116</f>
        <v>Office Building</v>
      </c>
      <c r="F6" s="56"/>
      <c r="G6" s="96"/>
      <c r="H6" s="57"/>
      <c r="AJ6" s="108"/>
      <c r="AK6" s="23"/>
    </row>
    <row r="7" spans="1:37" ht="10.9" customHeight="1">
      <c r="A7" s="27" t="s">
        <v>0</v>
      </c>
      <c r="B7" s="28"/>
      <c r="C7" s="28"/>
      <c r="D7" s="28"/>
      <c r="E7" s="95" t="str">
        <f>'Land Values'!$A$63</f>
        <v>Greenfield</v>
      </c>
      <c r="F7" s="56"/>
      <c r="G7" s="56"/>
      <c r="H7" s="58"/>
      <c r="AJ7" s="3"/>
      <c r="AK7" s="23"/>
    </row>
    <row r="8" spans="1:37" ht="10.9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  <c r="AJ8" s="108"/>
      <c r="AK8" s="23"/>
    </row>
    <row r="9" spans="1:37" ht="10.9" customHeight="1">
      <c r="A9" s="27" t="s">
        <v>2</v>
      </c>
      <c r="B9" s="27"/>
      <c r="C9" s="11"/>
      <c r="D9" s="62"/>
      <c r="E9" s="63">
        <f>SUM(C43:C54)</f>
        <v>2400</v>
      </c>
      <c r="F9" s="62" t="s">
        <v>3</v>
      </c>
      <c r="G9" s="30"/>
      <c r="H9" s="30"/>
      <c r="AJ9" s="108"/>
      <c r="AK9" s="23"/>
    </row>
    <row r="10" spans="1:37" ht="10.9" customHeight="1">
      <c r="A10" s="27"/>
      <c r="B10" s="28"/>
      <c r="C10" s="62"/>
      <c r="D10" s="64"/>
      <c r="E10" s="62"/>
      <c r="F10" s="30"/>
      <c r="G10" s="30"/>
      <c r="H10" s="30"/>
      <c r="AJ10" s="108"/>
      <c r="AK10" s="23"/>
    </row>
    <row r="11" spans="1:37" ht="10.9" customHeight="1">
      <c r="A11" s="32" t="s">
        <v>4</v>
      </c>
      <c r="B11" s="33"/>
      <c r="C11" s="33"/>
      <c r="D11" s="33"/>
      <c r="E11" s="33"/>
      <c r="F11" s="33"/>
      <c r="G11" s="33"/>
      <c r="H11" s="34"/>
      <c r="AJ11" s="108"/>
      <c r="AK11" s="23"/>
    </row>
    <row r="12" spans="1:37" ht="10.9" customHeight="1">
      <c r="A12" s="65" t="s">
        <v>5</v>
      </c>
      <c r="B12" s="66" t="s">
        <v>6</v>
      </c>
      <c r="C12" s="104"/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0</v>
      </c>
      <c r="AJ12" s="115"/>
      <c r="AK12" s="23"/>
    </row>
    <row r="13" spans="1:37" ht="10.9" customHeight="1">
      <c r="A13" s="65" t="s">
        <v>9</v>
      </c>
      <c r="B13" s="66" t="s">
        <v>10</v>
      </c>
      <c r="C13" s="104">
        <f>Assumptions!$C$116</f>
        <v>2000</v>
      </c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2690000</v>
      </c>
      <c r="AJ13" s="115"/>
      <c r="AK13" s="23"/>
    </row>
    <row r="14" spans="1:37" ht="10.9" customHeight="1">
      <c r="A14" s="65" t="s">
        <v>11</v>
      </c>
      <c r="B14" s="66" t="s">
        <v>12</v>
      </c>
      <c r="C14" s="104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  <c r="AJ14" s="115"/>
      <c r="AK14" s="23"/>
    </row>
    <row r="15" spans="1:37" ht="10.9" customHeight="1">
      <c r="A15" s="65" t="s">
        <v>13</v>
      </c>
      <c r="B15" s="66" t="s">
        <v>14</v>
      </c>
      <c r="C15" s="104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  <c r="AJ15" s="115"/>
      <c r="AK15" s="23"/>
    </row>
    <row r="16" spans="1:37" ht="10.9" customHeight="1">
      <c r="A16" s="65" t="s">
        <v>15</v>
      </c>
      <c r="B16" s="66" t="s">
        <v>16</v>
      </c>
      <c r="C16" s="105"/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0</v>
      </c>
      <c r="AJ16" s="115"/>
      <c r="AK16" s="23"/>
    </row>
    <row r="17" spans="1:37" ht="10.9" customHeight="1">
      <c r="A17" s="67" t="s">
        <v>17</v>
      </c>
      <c r="B17" s="66" t="s">
        <v>18</v>
      </c>
      <c r="C17" s="106"/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0</v>
      </c>
      <c r="AJ17" s="115"/>
      <c r="AK17" s="23"/>
    </row>
    <row r="18" spans="1:37" ht="10.9" customHeight="1">
      <c r="A18" s="67" t="s">
        <v>19</v>
      </c>
      <c r="B18" s="66" t="s">
        <v>20</v>
      </c>
      <c r="C18" s="106"/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0</v>
      </c>
      <c r="AJ18" s="115"/>
      <c r="AK18" s="23"/>
    </row>
    <row r="19" spans="1:37" ht="10.9" customHeight="1">
      <c r="A19" s="65" t="s">
        <v>21</v>
      </c>
      <c r="B19" s="66" t="s">
        <v>22</v>
      </c>
      <c r="C19" s="107"/>
      <c r="D19" s="37" t="s">
        <v>7</v>
      </c>
      <c r="E19" s="29">
        <f>Assumptions!$C$139</f>
        <v>1200</v>
      </c>
      <c r="F19" s="37" t="s">
        <v>8</v>
      </c>
      <c r="H19" s="38">
        <f>C19*E19</f>
        <v>0</v>
      </c>
      <c r="AJ19" s="115"/>
      <c r="AK19" s="23"/>
    </row>
    <row r="20" spans="1:37" ht="10.9" customHeight="1">
      <c r="A20" s="65" t="s">
        <v>52</v>
      </c>
      <c r="B20" s="69"/>
      <c r="C20" s="104"/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0</v>
      </c>
      <c r="AJ20" s="115"/>
      <c r="AK20" s="23"/>
    </row>
    <row r="21" spans="1:37" ht="10.9" customHeight="1">
      <c r="A21" s="65" t="s">
        <v>23</v>
      </c>
      <c r="B21" s="103" t="s">
        <v>24</v>
      </c>
      <c r="C21" s="104"/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0</v>
      </c>
      <c r="AJ21" s="115"/>
      <c r="AK21" s="23"/>
    </row>
    <row r="22" spans="1:37" ht="10.9" customHeight="1">
      <c r="A22" s="65" t="s">
        <v>23</v>
      </c>
      <c r="B22" s="103" t="s">
        <v>24</v>
      </c>
      <c r="C22" s="104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  <c r="AJ22" s="115"/>
      <c r="AK22" s="23"/>
    </row>
    <row r="23" spans="1:37" ht="10.9" customHeight="1">
      <c r="A23" s="65" t="s">
        <v>23</v>
      </c>
      <c r="B23" s="103" t="s">
        <v>24</v>
      </c>
      <c r="C23" s="104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  <c r="AJ23" s="115"/>
      <c r="AK23" s="23"/>
    </row>
    <row r="24" spans="1:37" ht="10.9" customHeight="1">
      <c r="A24" s="70"/>
      <c r="B24" s="39"/>
      <c r="C24" s="33"/>
      <c r="D24" s="33"/>
      <c r="E24" s="33"/>
      <c r="F24" s="33"/>
      <c r="G24" s="33"/>
      <c r="H24" s="40"/>
      <c r="AJ24" s="115"/>
      <c r="AK24" s="23"/>
    </row>
    <row r="25" spans="1:37" ht="10.9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2690000</v>
      </c>
      <c r="AJ25" s="119"/>
      <c r="AK25" s="23"/>
    </row>
    <row r="26" spans="1:37" ht="10.9" customHeight="1">
      <c r="A26" s="72"/>
      <c r="B26" s="46"/>
      <c r="C26" s="73"/>
      <c r="D26" s="46"/>
      <c r="E26" s="74"/>
      <c r="F26" s="46"/>
      <c r="G26" s="74"/>
      <c r="H26" s="75"/>
      <c r="AJ26" s="115"/>
      <c r="AK26" s="23"/>
    </row>
    <row r="27" spans="1:37" ht="10.9" customHeight="1">
      <c r="A27" s="71" t="s">
        <v>26</v>
      </c>
      <c r="B27" s="33"/>
      <c r="C27" s="33"/>
      <c r="D27" s="33"/>
      <c r="E27" s="33"/>
      <c r="F27" s="33"/>
      <c r="G27" s="33"/>
      <c r="H27" s="42"/>
      <c r="AJ27" s="115"/>
      <c r="AK27" s="23"/>
    </row>
    <row r="28" spans="1:37" ht="10.9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  <c r="AJ28" s="115"/>
      <c r="AK28" s="23"/>
    </row>
    <row r="29" spans="1:37" ht="10.9" customHeight="1">
      <c r="A29" s="65" t="s">
        <v>5</v>
      </c>
      <c r="B29" s="78">
        <f>Assumptions!$D$115</f>
        <v>2</v>
      </c>
      <c r="C29" s="36">
        <f>C12*B29</f>
        <v>0</v>
      </c>
      <c r="D29" s="37" t="s">
        <v>7</v>
      </c>
      <c r="E29" s="29"/>
      <c r="F29" s="37" t="s">
        <v>8</v>
      </c>
      <c r="G29" s="35"/>
      <c r="H29" s="38">
        <f>C29*E29</f>
        <v>0</v>
      </c>
      <c r="AJ29" s="115"/>
      <c r="AK29" s="23"/>
    </row>
    <row r="30" spans="1:37" ht="10.9" customHeight="1">
      <c r="A30" s="65" t="s">
        <v>9</v>
      </c>
      <c r="B30" s="78">
        <f>Assumptions!$D$116</f>
        <v>2</v>
      </c>
      <c r="C30" s="36">
        <f>C13*B30</f>
        <v>4000</v>
      </c>
      <c r="D30" s="37" t="s">
        <v>7</v>
      </c>
      <c r="E30" s="29">
        <f>'Land Values'!$D$63</f>
        <v>25.8</v>
      </c>
      <c r="F30" s="37" t="s">
        <v>8</v>
      </c>
      <c r="G30" s="35"/>
      <c r="H30" s="38">
        <f>C30*E30</f>
        <v>103200</v>
      </c>
      <c r="AJ30" s="115"/>
      <c r="AK30" s="23"/>
    </row>
    <row r="31" spans="1:37" ht="10.9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  <c r="AJ31" s="115"/>
      <c r="AK31" s="23"/>
    </row>
    <row r="32" spans="1:37" ht="10.9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  <c r="AJ32" s="115"/>
      <c r="AK32" s="23"/>
    </row>
    <row r="33" spans="1:37" ht="10.9" customHeight="1">
      <c r="A33" s="65" t="s">
        <v>15</v>
      </c>
      <c r="B33" s="78">
        <f>Assumptions!$D$119</f>
        <v>1.5</v>
      </c>
      <c r="C33" s="36">
        <f>C16*B33</f>
        <v>0</v>
      </c>
      <c r="D33" s="37" t="s">
        <v>7</v>
      </c>
      <c r="E33" s="29"/>
      <c r="F33" s="37" t="s">
        <v>8</v>
      </c>
      <c r="G33" s="35"/>
      <c r="H33" s="38">
        <f>C33*E33</f>
        <v>0</v>
      </c>
      <c r="AJ33" s="115"/>
      <c r="AK33" s="23"/>
    </row>
    <row r="34" spans="1:37" ht="10.9" customHeight="1">
      <c r="A34" s="67" t="s">
        <v>17</v>
      </c>
      <c r="B34" s="78">
        <f>Assumptions!$D$120</f>
        <v>2</v>
      </c>
      <c r="C34" s="36">
        <f>C17*B34</f>
        <v>0</v>
      </c>
      <c r="D34" s="37" t="s">
        <v>7</v>
      </c>
      <c r="E34" s="29"/>
      <c r="F34" s="37" t="s">
        <v>8</v>
      </c>
      <c r="G34" s="47"/>
      <c r="H34" s="38">
        <f>C34*E34</f>
        <v>0</v>
      </c>
      <c r="AJ34" s="115"/>
      <c r="AK34" s="23"/>
    </row>
    <row r="35" spans="1:37" ht="10.9" customHeight="1">
      <c r="A35" s="67" t="s">
        <v>19</v>
      </c>
      <c r="B35" s="78">
        <f>Assumptions!$D$121</f>
        <v>1.5</v>
      </c>
      <c r="C35" s="36">
        <f>C18*B35</f>
        <v>0</v>
      </c>
      <c r="D35" s="37" t="s">
        <v>7</v>
      </c>
      <c r="E35" s="29"/>
      <c r="F35" s="37" t="s">
        <v>8</v>
      </c>
      <c r="G35" s="47"/>
      <c r="H35" s="38">
        <f>C35*E35</f>
        <v>0</v>
      </c>
      <c r="AJ35" s="115"/>
      <c r="AK35" s="23"/>
    </row>
    <row r="36" spans="1:37" ht="10.9" customHeight="1">
      <c r="A36" s="65" t="s">
        <v>21</v>
      </c>
      <c r="B36" s="78">
        <f>Assumptions!$D$122</f>
        <v>3</v>
      </c>
      <c r="C36" s="36">
        <f>C19*B36</f>
        <v>0</v>
      </c>
      <c r="D36" s="37" t="s">
        <v>7</v>
      </c>
      <c r="E36" s="29"/>
      <c r="F36" s="37" t="s">
        <v>8</v>
      </c>
      <c r="H36" s="38">
        <f>C36*E36</f>
        <v>0</v>
      </c>
      <c r="AJ36" s="115"/>
      <c r="AK36" s="23"/>
    </row>
    <row r="37" spans="1:37" ht="10.9" customHeight="1">
      <c r="A37" s="79" t="s">
        <v>52</v>
      </c>
      <c r="B37" s="78">
        <f>Assumptions!$D$123</f>
        <v>2</v>
      </c>
      <c r="C37" s="36">
        <f>C20*B37</f>
        <v>0</v>
      </c>
      <c r="D37" s="37" t="s">
        <v>25</v>
      </c>
      <c r="E37" s="29"/>
      <c r="F37" s="37" t="s">
        <v>8</v>
      </c>
      <c r="G37" s="35"/>
      <c r="H37" s="38">
        <f>C37*E37</f>
        <v>0</v>
      </c>
      <c r="AJ37" s="115"/>
      <c r="AK37" s="23"/>
    </row>
    <row r="38" spans="1:37" ht="10.9" customHeight="1">
      <c r="A38" s="79" t="str">
        <f>B21</f>
        <v>Blank</v>
      </c>
      <c r="B38" s="78">
        <f>Assumptions!$D$124</f>
        <v>2</v>
      </c>
      <c r="C38" s="36">
        <f>C21*B38</f>
        <v>0</v>
      </c>
      <c r="D38" s="37" t="s">
        <v>25</v>
      </c>
      <c r="E38" s="29"/>
      <c r="F38" s="37" t="s">
        <v>8</v>
      </c>
      <c r="G38" s="35"/>
      <c r="H38" s="38">
        <f>C38*E38</f>
        <v>0</v>
      </c>
      <c r="AJ38" s="115"/>
      <c r="AK38" s="23"/>
    </row>
    <row r="39" spans="1:37" ht="10.9" customHeight="1">
      <c r="A39" s="79" t="str">
        <f>B22</f>
        <v>Blank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  <c r="AJ39" s="115"/>
      <c r="AK39" s="23"/>
    </row>
    <row r="40" spans="1:37" ht="10.9" customHeight="1">
      <c r="A40" s="79" t="str">
        <f>B23</f>
        <v>Blank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  <c r="AJ40" s="115"/>
      <c r="AK40" s="23"/>
    </row>
    <row r="41" spans="1:37" ht="10.9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1032</v>
      </c>
      <c r="AJ41" s="115"/>
      <c r="AK41" s="23"/>
    </row>
    <row r="42" spans="1:37" ht="10.9" customHeight="1">
      <c r="A42" s="76"/>
      <c r="B42" s="77" t="s">
        <v>30</v>
      </c>
      <c r="C42" s="73"/>
      <c r="D42" s="46"/>
      <c r="E42" s="74"/>
      <c r="F42" s="46"/>
      <c r="G42" s="74"/>
      <c r="H42" s="75"/>
      <c r="AJ42" s="115"/>
      <c r="AK42" s="23"/>
    </row>
    <row r="43" spans="1:37" ht="10.9" customHeight="1">
      <c r="A43" s="65" t="s">
        <v>5</v>
      </c>
      <c r="B43" s="85">
        <f>Assumptions!$E$115</f>
        <v>1</v>
      </c>
      <c r="C43" s="36">
        <f>C12*B43</f>
        <v>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C43*E43</f>
        <v>0</v>
      </c>
      <c r="AJ43" s="115"/>
      <c r="AK43" s="23"/>
    </row>
    <row r="44" spans="1:37" ht="10.9" customHeight="1">
      <c r="A44" s="65" t="s">
        <v>9</v>
      </c>
      <c r="B44" s="85">
        <f>Assumptions!$E$116</f>
        <v>1.2</v>
      </c>
      <c r="C44" s="36">
        <f>C13*B44</f>
        <v>2400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C44*E44</f>
        <v>3213600</v>
      </c>
      <c r="AJ44" s="115"/>
      <c r="AK44" s="23"/>
    </row>
    <row r="45" spans="1:37" ht="10.9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C45*E45</f>
        <v>0</v>
      </c>
      <c r="AJ45" s="115"/>
      <c r="AK45" s="23"/>
    </row>
    <row r="46" spans="1:37" ht="10.9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C46*E46</f>
        <v>0</v>
      </c>
      <c r="AJ46" s="115"/>
      <c r="AK46" s="23"/>
    </row>
    <row r="47" spans="1:37" ht="10.9" customHeight="1">
      <c r="A47" s="65" t="s">
        <v>15</v>
      </c>
      <c r="B47" s="85">
        <f>Assumptions!$E$119</f>
        <v>1.2</v>
      </c>
      <c r="C47" s="36">
        <f>C16*B47</f>
        <v>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C47*E47</f>
        <v>0</v>
      </c>
      <c r="AJ47" s="115"/>
      <c r="AK47" s="23"/>
    </row>
    <row r="48" spans="1:37" ht="10.9" customHeight="1">
      <c r="A48" s="67" t="s">
        <v>17</v>
      </c>
      <c r="B48" s="85">
        <f>Assumptions!$E$120</f>
        <v>1.2</v>
      </c>
      <c r="C48" s="36">
        <f>C17*B48</f>
        <v>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C48*E48</f>
        <v>0</v>
      </c>
      <c r="AJ48" s="115"/>
      <c r="AK48" s="23"/>
    </row>
    <row r="49" spans="1:37" ht="10.9" customHeight="1">
      <c r="A49" s="67" t="s">
        <v>19</v>
      </c>
      <c r="B49" s="85">
        <f>Assumptions!$E$121</f>
        <v>1</v>
      </c>
      <c r="C49" s="36">
        <f>C18*B49</f>
        <v>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C49*E49</f>
        <v>0</v>
      </c>
      <c r="AJ49" s="115"/>
      <c r="AK49" s="23"/>
    </row>
    <row r="50" spans="1:37" ht="10.9" customHeight="1">
      <c r="A50" s="65" t="s">
        <v>21</v>
      </c>
      <c r="B50" s="85">
        <f>Assumptions!$E$122</f>
        <v>1</v>
      </c>
      <c r="C50" s="36">
        <f>C19*B50</f>
        <v>0</v>
      </c>
      <c r="D50" s="37" t="s">
        <v>7</v>
      </c>
      <c r="E50" s="29">
        <f>Assumptions!$F$122</f>
        <v>903</v>
      </c>
      <c r="F50" s="37" t="s">
        <v>8</v>
      </c>
      <c r="H50" s="38">
        <f>C50*E50</f>
        <v>0</v>
      </c>
      <c r="AJ50" s="115"/>
      <c r="AK50" s="23"/>
    </row>
    <row r="51" spans="1:37" ht="10.9" customHeight="1">
      <c r="A51" s="86" t="s">
        <v>52</v>
      </c>
      <c r="B51" s="85">
        <f>Assumptions!$E$123</f>
        <v>1</v>
      </c>
      <c r="C51" s="36">
        <f>C20*B51</f>
        <v>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C51*E51</f>
        <v>0</v>
      </c>
      <c r="AJ51" s="115"/>
      <c r="AK51" s="23"/>
    </row>
    <row r="52" spans="1:37" ht="10.9" customHeight="1">
      <c r="A52" s="86" t="str">
        <f>B21</f>
        <v>Blank</v>
      </c>
      <c r="B52" s="85">
        <f>Assumptions!$E$124</f>
        <v>1</v>
      </c>
      <c r="C52" s="36">
        <f>C21*B52</f>
        <v>0</v>
      </c>
      <c r="D52" s="37" t="s">
        <v>25</v>
      </c>
      <c r="E52" s="29"/>
      <c r="F52" s="37" t="s">
        <v>8</v>
      </c>
      <c r="G52" s="35"/>
      <c r="H52" s="38">
        <f>C52*E52</f>
        <v>0</v>
      </c>
      <c r="AJ52" s="115"/>
      <c r="AK52" s="23"/>
    </row>
    <row r="53" spans="1:37" ht="10.9" customHeight="1">
      <c r="A53" s="86" t="str">
        <f>B22</f>
        <v>Blank</v>
      </c>
      <c r="B53" s="85">
        <f>Assumptions!$E$125</f>
        <v>1</v>
      </c>
      <c r="C53" s="36">
        <f>C22*B53</f>
        <v>0</v>
      </c>
      <c r="D53" s="37" t="s">
        <v>25</v>
      </c>
      <c r="E53" s="29"/>
      <c r="F53" s="37" t="s">
        <v>8</v>
      </c>
      <c r="G53" s="35"/>
      <c r="H53" s="38">
        <f>C53*E53</f>
        <v>0</v>
      </c>
      <c r="AJ53" s="115"/>
      <c r="AK53" s="23"/>
    </row>
    <row r="54" spans="1:37" ht="10.9" customHeight="1">
      <c r="A54" s="86" t="str">
        <f>B23</f>
        <v>Blank</v>
      </c>
      <c r="B54" s="85">
        <f>Assumptions!$E$126</f>
        <v>0</v>
      </c>
      <c r="C54" s="36">
        <f>C23*B54</f>
        <v>0</v>
      </c>
      <c r="D54" s="37" t="s">
        <v>25</v>
      </c>
      <c r="E54" s="29"/>
      <c r="F54" s="37" t="s">
        <v>8</v>
      </c>
      <c r="G54" s="35"/>
      <c r="H54" s="38">
        <f>C54*E54</f>
        <v>0</v>
      </c>
      <c r="AJ54" s="115"/>
      <c r="AK54" s="23"/>
    </row>
    <row r="55" spans="1:37" ht="10.9" customHeight="1">
      <c r="A55" s="87"/>
      <c r="B55" s="87"/>
      <c r="C55" s="87"/>
      <c r="D55" s="39"/>
      <c r="E55" s="87"/>
      <c r="F55" s="87"/>
      <c r="G55" s="87"/>
      <c r="H55" s="87"/>
      <c r="AJ55" s="1"/>
      <c r="AK55" s="23"/>
    </row>
    <row r="56" spans="1:37" ht="10.9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  <c r="AJ56" s="115"/>
      <c r="AK56" s="23"/>
    </row>
    <row r="57" spans="1:37" ht="10.9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257088</v>
      </c>
      <c r="AJ57" s="115"/>
      <c r="AK57" s="23"/>
    </row>
    <row r="58" spans="1:37" ht="10.9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13450</v>
      </c>
      <c r="AJ58" s="115"/>
      <c r="AK58" s="23"/>
    </row>
    <row r="59" spans="1:37" ht="10.9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19281.600000000002</v>
      </c>
      <c r="AJ59" s="115"/>
      <c r="AK59" s="23"/>
    </row>
    <row r="60" spans="1:37" ht="10.9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26900</v>
      </c>
      <c r="AJ60" s="115"/>
      <c r="AK60" s="23"/>
    </row>
    <row r="61" spans="1:37" ht="10.9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160680</v>
      </c>
      <c r="AJ61" s="115"/>
      <c r="AK61" s="23"/>
    </row>
    <row r="62" spans="1:37" ht="10.9" customHeight="1">
      <c r="A62" s="67" t="s">
        <v>40</v>
      </c>
      <c r="B62" s="11"/>
      <c r="C62" s="24"/>
      <c r="E62" s="45">
        <f>Assumptions!$E$153</f>
        <v>0</v>
      </c>
      <c r="F62" s="37" t="s">
        <v>164</v>
      </c>
      <c r="H62" s="41">
        <f>C13*E62</f>
        <v>0</v>
      </c>
      <c r="AJ62" s="115"/>
      <c r="AK62" s="23"/>
    </row>
    <row r="63" spans="1:37" ht="10.9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151460.50378653657</v>
      </c>
      <c r="AJ63" s="115"/>
      <c r="AK63" s="23"/>
    </row>
    <row r="64" spans="1:37" ht="10.9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37952.316</v>
      </c>
      <c r="AJ64" s="115"/>
      <c r="AK64" s="23"/>
    </row>
    <row r="65" spans="1:37" ht="10.9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470749.99999999994</v>
      </c>
      <c r="AJ65" s="115"/>
      <c r="AK65" s="23"/>
    </row>
    <row r="66" spans="1:37" ht="10.9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4455394.4197865361</v>
      </c>
      <c r="AJ66" s="119"/>
      <c r="AK66" s="23"/>
    </row>
    <row r="67" spans="1:37" ht="10.9" customHeight="1">
      <c r="A67" s="91"/>
      <c r="B67" s="47"/>
      <c r="C67" s="47"/>
      <c r="D67" s="47"/>
      <c r="E67" s="47"/>
      <c r="F67" s="47"/>
      <c r="G67" s="47"/>
      <c r="H67" s="92"/>
      <c r="AJ67" s="23"/>
      <c r="AK67" s="23"/>
    </row>
    <row r="68" spans="1:37" ht="10.9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-1765394.4197865361</v>
      </c>
      <c r="AJ68" s="124"/>
      <c r="AK68" s="23"/>
    </row>
    <row r="69" spans="1:37" ht="10.9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-735.58100824439009</v>
      </c>
      <c r="AJ69" s="124"/>
      <c r="AK69" s="23"/>
    </row>
    <row r="70" spans="36:37" ht="10.9" customHeight="1">
      <c r="AJ70" s="23"/>
      <c r="AK70" s="23"/>
    </row>
    <row r="71" spans="1:37" ht="10.9" customHeight="1">
      <c r="A71" s="12"/>
      <c r="B71" s="12"/>
      <c r="C71" s="25"/>
      <c r="D71" s="26"/>
      <c r="E71" s="25"/>
      <c r="F71" s="25"/>
      <c r="G71" s="25"/>
      <c r="H71" s="25"/>
      <c r="AJ71" s="112"/>
      <c r="AK71" s="23"/>
    </row>
    <row r="72" spans="1:37" ht="10.9" customHeight="1">
      <c r="A72" s="12"/>
      <c r="B72" s="12"/>
      <c r="C72" s="12"/>
      <c r="D72" s="382" t="s">
        <v>53</v>
      </c>
      <c r="E72" s="382"/>
      <c r="F72" s="382"/>
      <c r="G72" s="382"/>
      <c r="H72" s="382"/>
      <c r="AJ72" s="125"/>
      <c r="AK72" s="23"/>
    </row>
    <row r="73" spans="1:37" ht="10.9" customHeight="1">
      <c r="A73" s="12"/>
      <c r="B73" s="12"/>
      <c r="C73" s="12"/>
      <c r="D73" s="382"/>
      <c r="E73" s="382"/>
      <c r="F73" s="382"/>
      <c r="G73" s="382"/>
      <c r="H73" s="382"/>
      <c r="AJ73" s="125"/>
      <c r="AK73" s="23"/>
    </row>
    <row r="74" spans="1:37" ht="10.9" customHeight="1">
      <c r="A74" s="12"/>
      <c r="B74" s="12"/>
      <c r="C74" s="12"/>
      <c r="D74" s="382"/>
      <c r="E74" s="382"/>
      <c r="F74" s="382"/>
      <c r="G74" s="382"/>
      <c r="H74" s="382"/>
      <c r="AJ74" s="125"/>
      <c r="AK74" s="23"/>
    </row>
    <row r="75" spans="1:37" ht="10.9" customHeight="1">
      <c r="A75" s="12"/>
      <c r="B75" s="12"/>
      <c r="C75" s="12"/>
      <c r="D75" s="12"/>
      <c r="E75" s="12"/>
      <c r="F75" s="12"/>
      <c r="G75" s="12"/>
      <c r="H75" s="12"/>
      <c r="AJ75" s="1"/>
      <c r="AK75" s="23"/>
    </row>
    <row r="76" spans="1:37" ht="10.9" customHeight="1">
      <c r="A76" s="27" t="s">
        <v>121</v>
      </c>
      <c r="B76" s="27"/>
      <c r="C76" s="28"/>
      <c r="D76" s="28"/>
      <c r="E76" s="95" t="str">
        <f>Assumptions!$G$116</f>
        <v>Office Building</v>
      </c>
      <c r="F76" s="56"/>
      <c r="G76" s="96"/>
      <c r="H76" s="57"/>
      <c r="AJ76" s="108"/>
      <c r="AK76" s="23"/>
    </row>
    <row r="77" spans="1:37" ht="10.9" customHeight="1">
      <c r="A77" s="27" t="s">
        <v>0</v>
      </c>
      <c r="B77" s="28"/>
      <c r="C77" s="28"/>
      <c r="D77" s="28"/>
      <c r="E77" s="95" t="str">
        <f>'Land Values'!$A$65</f>
        <v>Brownfield</v>
      </c>
      <c r="F77" s="56"/>
      <c r="G77" s="56"/>
      <c r="H77" s="58"/>
      <c r="AJ77" s="3"/>
      <c r="AK77" s="23"/>
    </row>
    <row r="78" spans="1:37" ht="10.9" customHeight="1">
      <c r="A78" s="27" t="s">
        <v>1</v>
      </c>
      <c r="B78" s="27"/>
      <c r="C78" s="28"/>
      <c r="D78" s="28"/>
      <c r="E78" s="97" t="str">
        <f>Assumptions!$A$160</f>
        <v>Area Wide</v>
      </c>
      <c r="F78" s="98"/>
      <c r="G78" s="99"/>
      <c r="H78" s="100"/>
      <c r="AJ78" s="108"/>
      <c r="AK78" s="23"/>
    </row>
    <row r="79" spans="1:37" ht="10.9" customHeight="1">
      <c r="A79" s="27" t="s">
        <v>2</v>
      </c>
      <c r="B79" s="27"/>
      <c r="C79" s="11"/>
      <c r="D79" s="62"/>
      <c r="E79" s="63">
        <f>SUM(C113:C124)</f>
        <v>2400</v>
      </c>
      <c r="F79" s="62" t="s">
        <v>3</v>
      </c>
      <c r="G79" s="30"/>
      <c r="H79" s="30"/>
      <c r="AJ79" s="108"/>
      <c r="AK79" s="23"/>
    </row>
    <row r="80" spans="1:37" ht="10.9" customHeight="1">
      <c r="A80" s="27"/>
      <c r="B80" s="28"/>
      <c r="C80" s="62"/>
      <c r="D80" s="64"/>
      <c r="E80" s="62"/>
      <c r="F80" s="30"/>
      <c r="G80" s="30"/>
      <c r="H80" s="30"/>
      <c r="AJ80" s="108"/>
      <c r="AK80" s="23"/>
    </row>
    <row r="81" spans="1:37" ht="10.9" customHeight="1">
      <c r="A81" s="32" t="s">
        <v>4</v>
      </c>
      <c r="B81" s="33"/>
      <c r="C81" s="33"/>
      <c r="D81" s="33"/>
      <c r="E81" s="33"/>
      <c r="F81" s="33"/>
      <c r="G81" s="33"/>
      <c r="H81" s="34"/>
      <c r="AJ81" s="108"/>
      <c r="AK81" s="23"/>
    </row>
    <row r="82" spans="1:37" ht="10.9" customHeight="1">
      <c r="A82" s="65" t="s">
        <v>5</v>
      </c>
      <c r="B82" s="66" t="s">
        <v>6</v>
      </c>
      <c r="C82" s="104"/>
      <c r="D82" s="37" t="s">
        <v>7</v>
      </c>
      <c r="E82" s="29">
        <f>Assumptions!$C$132</f>
        <v>500</v>
      </c>
      <c r="F82" s="37" t="s">
        <v>8</v>
      </c>
      <c r="G82" s="35"/>
      <c r="H82" s="38">
        <f>C82*E82</f>
        <v>0</v>
      </c>
      <c r="AJ82" s="115"/>
      <c r="AK82" s="23"/>
    </row>
    <row r="83" spans="1:37" ht="10.9" customHeight="1">
      <c r="A83" s="65" t="s">
        <v>9</v>
      </c>
      <c r="B83" s="66" t="s">
        <v>10</v>
      </c>
      <c r="C83" s="104">
        <f>Assumptions!$C$116</f>
        <v>2000</v>
      </c>
      <c r="D83" s="37" t="s">
        <v>7</v>
      </c>
      <c r="E83" s="29">
        <f>Assumptions!$C$133</f>
        <v>1345</v>
      </c>
      <c r="F83" s="37" t="s">
        <v>8</v>
      </c>
      <c r="G83" s="35"/>
      <c r="H83" s="38">
        <f>C83*E83</f>
        <v>2690000</v>
      </c>
      <c r="AJ83" s="115"/>
      <c r="AK83" s="23"/>
    </row>
    <row r="84" spans="1:37" ht="10.9" customHeight="1">
      <c r="A84" s="65" t="s">
        <v>11</v>
      </c>
      <c r="B84" s="66" t="s">
        <v>12</v>
      </c>
      <c r="C84" s="104"/>
      <c r="D84" s="37" t="s">
        <v>7</v>
      </c>
      <c r="E84" s="29">
        <f>Assumptions!$C$134</f>
        <v>0</v>
      </c>
      <c r="F84" s="37" t="s">
        <v>8</v>
      </c>
      <c r="G84" s="35"/>
      <c r="H84" s="38">
        <f>C84*E84</f>
        <v>0</v>
      </c>
      <c r="AJ84" s="115"/>
      <c r="AK84" s="23"/>
    </row>
    <row r="85" spans="1:37" ht="10.9" customHeight="1">
      <c r="A85" s="65" t="s">
        <v>13</v>
      </c>
      <c r="B85" s="66" t="s">
        <v>14</v>
      </c>
      <c r="C85" s="104"/>
      <c r="D85" s="37" t="s">
        <v>7</v>
      </c>
      <c r="E85" s="29">
        <f>Assumptions!$C$135</f>
        <v>0</v>
      </c>
      <c r="F85" s="37" t="s">
        <v>8</v>
      </c>
      <c r="G85" s="35"/>
      <c r="H85" s="38">
        <f>C85*E85</f>
        <v>0</v>
      </c>
      <c r="AJ85" s="115"/>
      <c r="AK85" s="23"/>
    </row>
    <row r="86" spans="1:37" ht="10.9" customHeight="1">
      <c r="A86" s="65" t="s">
        <v>15</v>
      </c>
      <c r="B86" s="66" t="s">
        <v>16</v>
      </c>
      <c r="C86" s="105"/>
      <c r="D86" s="37" t="s">
        <v>7</v>
      </c>
      <c r="E86" s="29">
        <f>Assumptions!$C$136</f>
        <v>1000</v>
      </c>
      <c r="F86" s="37" t="s">
        <v>8</v>
      </c>
      <c r="G86" s="35"/>
      <c r="H86" s="38">
        <f>C86*E86</f>
        <v>0</v>
      </c>
      <c r="AJ86" s="115"/>
      <c r="AK86" s="23"/>
    </row>
    <row r="87" spans="1:37" ht="10.9" customHeight="1">
      <c r="A87" s="67" t="s">
        <v>17</v>
      </c>
      <c r="B87" s="66" t="s">
        <v>18</v>
      </c>
      <c r="C87" s="106"/>
      <c r="D87" s="37" t="s">
        <v>7</v>
      </c>
      <c r="E87" s="29">
        <f>Assumptions!$C$137</f>
        <v>2500</v>
      </c>
      <c r="F87" s="37" t="s">
        <v>8</v>
      </c>
      <c r="G87" s="47"/>
      <c r="H87" s="38">
        <f>C87*E87</f>
        <v>0</v>
      </c>
      <c r="AJ87" s="115"/>
      <c r="AK87" s="23"/>
    </row>
    <row r="88" spans="1:37" ht="10.9" customHeight="1">
      <c r="A88" s="67" t="s">
        <v>19</v>
      </c>
      <c r="B88" s="66" t="s">
        <v>20</v>
      </c>
      <c r="C88" s="106"/>
      <c r="D88" s="37" t="s">
        <v>7</v>
      </c>
      <c r="E88" s="29">
        <f>Assumptions!$C$138</f>
        <v>1000</v>
      </c>
      <c r="F88" s="37" t="s">
        <v>8</v>
      </c>
      <c r="G88" s="47"/>
      <c r="H88" s="38">
        <f>C88*E88</f>
        <v>0</v>
      </c>
      <c r="AJ88" s="115"/>
      <c r="AK88" s="23"/>
    </row>
    <row r="89" spans="1:37" ht="10.9" customHeight="1">
      <c r="A89" s="65" t="s">
        <v>21</v>
      </c>
      <c r="B89" s="66" t="s">
        <v>22</v>
      </c>
      <c r="C89" s="107"/>
      <c r="D89" s="37" t="s">
        <v>7</v>
      </c>
      <c r="E89" s="29">
        <f>Assumptions!$C$139</f>
        <v>1200</v>
      </c>
      <c r="F89" s="37" t="s">
        <v>8</v>
      </c>
      <c r="H89" s="38">
        <f>C89*E89</f>
        <v>0</v>
      </c>
      <c r="AJ89" s="115"/>
      <c r="AK89" s="23"/>
    </row>
    <row r="90" spans="1:37" ht="10.9" customHeight="1">
      <c r="A90" s="65" t="s">
        <v>52</v>
      </c>
      <c r="B90" s="69"/>
      <c r="C90" s="104"/>
      <c r="D90" s="37" t="s">
        <v>25</v>
      </c>
      <c r="E90" s="29">
        <f>Assumptions!$C$140</f>
        <v>440</v>
      </c>
      <c r="F90" s="37" t="s">
        <v>8</v>
      </c>
      <c r="G90" s="35"/>
      <c r="H90" s="38">
        <f>C90*E90</f>
        <v>0</v>
      </c>
      <c r="AJ90" s="115"/>
      <c r="AK90" s="23"/>
    </row>
    <row r="91" spans="1:37" ht="10.9" customHeight="1">
      <c r="A91" s="65" t="s">
        <v>23</v>
      </c>
      <c r="B91" s="103" t="s">
        <v>24</v>
      </c>
      <c r="C91" s="104"/>
      <c r="D91" s="37" t="s">
        <v>25</v>
      </c>
      <c r="E91" s="29">
        <f>Assumptions!$C$141</f>
        <v>1200</v>
      </c>
      <c r="F91" s="37" t="s">
        <v>8</v>
      </c>
      <c r="G91" s="35"/>
      <c r="H91" s="38">
        <f>C91*E91</f>
        <v>0</v>
      </c>
      <c r="AJ91" s="115"/>
      <c r="AK91" s="23"/>
    </row>
    <row r="92" spans="1:37" ht="10.9" customHeight="1">
      <c r="A92" s="65" t="s">
        <v>23</v>
      </c>
      <c r="B92" s="103" t="s">
        <v>24</v>
      </c>
      <c r="C92" s="104"/>
      <c r="D92" s="37" t="s">
        <v>25</v>
      </c>
      <c r="E92" s="29">
        <f>Assumptions!$C$142</f>
        <v>500</v>
      </c>
      <c r="F92" s="37" t="s">
        <v>8</v>
      </c>
      <c r="G92" s="35"/>
      <c r="H92" s="38">
        <f>C92*E92</f>
        <v>0</v>
      </c>
      <c r="AJ92" s="115"/>
      <c r="AK92" s="23"/>
    </row>
    <row r="93" spans="1:37" ht="10.9" customHeight="1">
      <c r="A93" s="65" t="s">
        <v>23</v>
      </c>
      <c r="B93" s="103" t="s">
        <v>24</v>
      </c>
      <c r="C93" s="104"/>
      <c r="D93" s="37" t="s">
        <v>25</v>
      </c>
      <c r="E93" s="29">
        <f>Assumptions!$C$143</f>
        <v>0</v>
      </c>
      <c r="F93" s="37" t="s">
        <v>8</v>
      </c>
      <c r="G93" s="35"/>
      <c r="H93" s="38">
        <f>C93*E93</f>
        <v>0</v>
      </c>
      <c r="AJ93" s="115"/>
      <c r="AK93" s="23"/>
    </row>
    <row r="94" spans="1:37" ht="10.9" customHeight="1">
      <c r="A94" s="70"/>
      <c r="B94" s="39"/>
      <c r="C94" s="33"/>
      <c r="D94" s="33"/>
      <c r="E94" s="33"/>
      <c r="F94" s="33"/>
      <c r="G94" s="33"/>
      <c r="H94" s="40"/>
      <c r="AJ94" s="115"/>
      <c r="AK94" s="23"/>
    </row>
    <row r="95" spans="1:37" ht="10.9" customHeight="1">
      <c r="A95" s="71" t="s">
        <v>4</v>
      </c>
      <c r="B95" s="33"/>
      <c r="C95" s="33"/>
      <c r="D95" s="33"/>
      <c r="E95" s="33"/>
      <c r="F95" s="33"/>
      <c r="G95" s="33"/>
      <c r="H95" s="43">
        <f>SUM(H82:H94)</f>
        <v>2690000</v>
      </c>
      <c r="AJ95" s="119"/>
      <c r="AK95" s="23"/>
    </row>
    <row r="96" spans="1:37" ht="10.9" customHeight="1">
      <c r="A96" s="72"/>
      <c r="B96" s="46"/>
      <c r="C96" s="73"/>
      <c r="D96" s="46"/>
      <c r="E96" s="74"/>
      <c r="F96" s="46"/>
      <c r="G96" s="74"/>
      <c r="H96" s="75"/>
      <c r="AJ96" s="115"/>
      <c r="AK96" s="23"/>
    </row>
    <row r="97" spans="1:37" ht="10.9" customHeight="1">
      <c r="A97" s="71" t="s">
        <v>26</v>
      </c>
      <c r="B97" s="33"/>
      <c r="C97" s="33"/>
      <c r="D97" s="33"/>
      <c r="E97" s="33"/>
      <c r="F97" s="33"/>
      <c r="G97" s="33"/>
      <c r="H97" s="42"/>
      <c r="AJ97" s="115"/>
      <c r="AK97" s="23"/>
    </row>
    <row r="98" spans="1:37" ht="10.9" customHeight="1">
      <c r="A98" s="76" t="s">
        <v>27</v>
      </c>
      <c r="B98" s="77" t="s">
        <v>28</v>
      </c>
      <c r="C98" s="73"/>
      <c r="D98" s="46"/>
      <c r="E98" s="74"/>
      <c r="F98" s="46"/>
      <c r="G98" s="74"/>
      <c r="H98" s="75"/>
      <c r="AJ98" s="115"/>
      <c r="AK98" s="23"/>
    </row>
    <row r="99" spans="1:37" ht="10.9" customHeight="1">
      <c r="A99" s="65" t="s">
        <v>5</v>
      </c>
      <c r="B99" s="78">
        <f>Assumptions!$D$115</f>
        <v>2</v>
      </c>
      <c r="C99" s="36">
        <f>C82*B99</f>
        <v>0</v>
      </c>
      <c r="D99" s="37" t="s">
        <v>7</v>
      </c>
      <c r="E99" s="29"/>
      <c r="F99" s="37" t="s">
        <v>8</v>
      </c>
      <c r="G99" s="35"/>
      <c r="H99" s="38">
        <f>C99*E99</f>
        <v>0</v>
      </c>
      <c r="AJ99" s="115"/>
      <c r="AK99" s="23"/>
    </row>
    <row r="100" spans="1:37" ht="10.9" customHeight="1">
      <c r="A100" s="65" t="s">
        <v>9</v>
      </c>
      <c r="B100" s="78">
        <f>Assumptions!$D$116</f>
        <v>2</v>
      </c>
      <c r="C100" s="36">
        <f>C83*B100</f>
        <v>4000</v>
      </c>
      <c r="D100" s="37" t="s">
        <v>7</v>
      </c>
      <c r="E100" s="29">
        <f>'Land Values'!$D$65</f>
        <v>35</v>
      </c>
      <c r="F100" s="37" t="s">
        <v>8</v>
      </c>
      <c r="G100" s="35"/>
      <c r="H100" s="38">
        <f>C100*E100</f>
        <v>140000</v>
      </c>
      <c r="AJ100" s="115"/>
      <c r="AK100" s="23"/>
    </row>
    <row r="101" spans="1:37" ht="10.9" customHeight="1">
      <c r="A101" s="65" t="s">
        <v>11</v>
      </c>
      <c r="B101" s="78">
        <f>Assumptions!$D$117</f>
        <v>3</v>
      </c>
      <c r="C101" s="36">
        <f>C84*B101</f>
        <v>0</v>
      </c>
      <c r="D101" s="37" t="s">
        <v>7</v>
      </c>
      <c r="E101" s="29"/>
      <c r="F101" s="37" t="s">
        <v>8</v>
      </c>
      <c r="G101" s="35"/>
      <c r="H101" s="38">
        <f>C101*E101</f>
        <v>0</v>
      </c>
      <c r="AJ101" s="115"/>
      <c r="AK101" s="23"/>
    </row>
    <row r="102" spans="1:37" ht="10.9" customHeight="1">
      <c r="A102" s="65" t="s">
        <v>13</v>
      </c>
      <c r="B102" s="78">
        <f>Assumptions!$D$118</f>
        <v>1.5</v>
      </c>
      <c r="C102" s="36">
        <f>C85*B102</f>
        <v>0</v>
      </c>
      <c r="D102" s="37" t="s">
        <v>7</v>
      </c>
      <c r="E102" s="29"/>
      <c r="F102" s="37" t="s">
        <v>8</v>
      </c>
      <c r="G102" s="35"/>
      <c r="H102" s="38">
        <f>C102*E102</f>
        <v>0</v>
      </c>
      <c r="AJ102" s="115"/>
      <c r="AK102" s="23"/>
    </row>
    <row r="103" spans="1:37" ht="10.9" customHeight="1">
      <c r="A103" s="65" t="s">
        <v>15</v>
      </c>
      <c r="B103" s="78">
        <f>Assumptions!$D$119</f>
        <v>1.5</v>
      </c>
      <c r="C103" s="36">
        <f>C86*B103</f>
        <v>0</v>
      </c>
      <c r="D103" s="37" t="s">
        <v>7</v>
      </c>
      <c r="E103" s="29"/>
      <c r="F103" s="37" t="s">
        <v>8</v>
      </c>
      <c r="G103" s="35"/>
      <c r="H103" s="38">
        <f>C103*E103</f>
        <v>0</v>
      </c>
      <c r="AJ103" s="115"/>
      <c r="AK103" s="23"/>
    </row>
    <row r="104" spans="1:37" ht="10.9" customHeight="1">
      <c r="A104" s="67" t="s">
        <v>17</v>
      </c>
      <c r="B104" s="78">
        <f>Assumptions!$D$120</f>
        <v>2</v>
      </c>
      <c r="C104" s="36">
        <f>C87*B104</f>
        <v>0</v>
      </c>
      <c r="D104" s="37" t="s">
        <v>7</v>
      </c>
      <c r="E104" s="29"/>
      <c r="F104" s="37" t="s">
        <v>8</v>
      </c>
      <c r="G104" s="47"/>
      <c r="H104" s="38">
        <f>C104*E104</f>
        <v>0</v>
      </c>
      <c r="AJ104" s="115"/>
      <c r="AK104" s="23"/>
    </row>
    <row r="105" spans="1:37" ht="10.9" customHeight="1">
      <c r="A105" s="67" t="s">
        <v>19</v>
      </c>
      <c r="B105" s="78">
        <f>Assumptions!$D$121</f>
        <v>1.5</v>
      </c>
      <c r="C105" s="36">
        <f>C88*B105</f>
        <v>0</v>
      </c>
      <c r="D105" s="37" t="s">
        <v>7</v>
      </c>
      <c r="E105" s="29"/>
      <c r="F105" s="37" t="s">
        <v>8</v>
      </c>
      <c r="G105" s="47"/>
      <c r="H105" s="38">
        <f>C105*E105</f>
        <v>0</v>
      </c>
      <c r="AJ105" s="115"/>
      <c r="AK105" s="23"/>
    </row>
    <row r="106" spans="1:37" ht="10.9" customHeight="1">
      <c r="A106" s="65" t="s">
        <v>21</v>
      </c>
      <c r="B106" s="78">
        <f>Assumptions!$D$122</f>
        <v>3</v>
      </c>
      <c r="C106" s="36">
        <f>C89*B106</f>
        <v>0</v>
      </c>
      <c r="D106" s="37" t="s">
        <v>7</v>
      </c>
      <c r="E106" s="29"/>
      <c r="F106" s="37" t="s">
        <v>8</v>
      </c>
      <c r="H106" s="38">
        <f>C106*E106</f>
        <v>0</v>
      </c>
      <c r="AJ106" s="115"/>
      <c r="AK106" s="23"/>
    </row>
    <row r="107" spans="1:37" ht="10.9" customHeight="1">
      <c r="A107" s="79" t="s">
        <v>52</v>
      </c>
      <c r="B107" s="78">
        <f>Assumptions!$D$123</f>
        <v>2</v>
      </c>
      <c r="C107" s="36">
        <f>C90*B107</f>
        <v>0</v>
      </c>
      <c r="D107" s="37" t="s">
        <v>25</v>
      </c>
      <c r="E107" s="29"/>
      <c r="F107" s="37" t="s">
        <v>8</v>
      </c>
      <c r="G107" s="35"/>
      <c r="H107" s="38">
        <f>C107*E107</f>
        <v>0</v>
      </c>
      <c r="AJ107" s="115"/>
      <c r="AK107" s="23"/>
    </row>
    <row r="108" spans="1:37" ht="10.9" customHeight="1">
      <c r="A108" s="79" t="str">
        <f>B91</f>
        <v>Blank</v>
      </c>
      <c r="B108" s="78">
        <f>Assumptions!$D$124</f>
        <v>2</v>
      </c>
      <c r="C108" s="36">
        <f>C91*B108</f>
        <v>0</v>
      </c>
      <c r="D108" s="37" t="s">
        <v>25</v>
      </c>
      <c r="E108" s="29"/>
      <c r="F108" s="37" t="s">
        <v>8</v>
      </c>
      <c r="G108" s="35"/>
      <c r="H108" s="38">
        <f>C108*E108</f>
        <v>0</v>
      </c>
      <c r="AJ108" s="115"/>
      <c r="AK108" s="23"/>
    </row>
    <row r="109" spans="1:37" ht="10.9" customHeight="1">
      <c r="A109" s="79" t="str">
        <f>B92</f>
        <v>Blank</v>
      </c>
      <c r="B109" s="78">
        <f>Assumptions!$D$125</f>
        <v>2</v>
      </c>
      <c r="C109" s="36">
        <f>C92*B109</f>
        <v>0</v>
      </c>
      <c r="D109" s="37" t="s">
        <v>25</v>
      </c>
      <c r="E109" s="29"/>
      <c r="F109" s="37" t="s">
        <v>8</v>
      </c>
      <c r="G109" s="35"/>
      <c r="H109" s="38">
        <f>C109*E109</f>
        <v>0</v>
      </c>
      <c r="AJ109" s="115"/>
      <c r="AK109" s="23"/>
    </row>
    <row r="110" spans="1:37" ht="10.9" customHeight="1">
      <c r="A110" s="79" t="str">
        <f>B93</f>
        <v>Blank</v>
      </c>
      <c r="B110" s="78">
        <f>Assumptions!$D$126</f>
        <v>0</v>
      </c>
      <c r="C110" s="36">
        <f>C93*B110</f>
        <v>0</v>
      </c>
      <c r="D110" s="37" t="s">
        <v>25</v>
      </c>
      <c r="E110" s="29"/>
      <c r="F110" s="37" t="s">
        <v>8</v>
      </c>
      <c r="G110" s="35"/>
      <c r="H110" s="38">
        <f>C110*E110</f>
        <v>0</v>
      </c>
      <c r="AJ110" s="115"/>
      <c r="AK110" s="23"/>
    </row>
    <row r="111" spans="1:37" ht="10.9" customHeight="1">
      <c r="A111" s="80" t="s">
        <v>29</v>
      </c>
      <c r="B111" s="81"/>
      <c r="C111" s="82"/>
      <c r="D111" s="81"/>
      <c r="E111" s="83" t="s">
        <v>154</v>
      </c>
      <c r="F111" s="81"/>
      <c r="G111" s="44">
        <f>IF(SUM(H99:H110)&lt;250000,1%,IF(SUM(H99:H110)&lt;500000,3%,IF(SUM(H99:H110)&gt;500000,4%)))</f>
        <v>0.01</v>
      </c>
      <c r="H111" s="84">
        <f>SUM(H99:H110)*G111</f>
        <v>1400</v>
      </c>
      <c r="AJ111" s="115"/>
      <c r="AK111" s="23"/>
    </row>
    <row r="112" spans="1:37" ht="10.9" customHeight="1">
      <c r="A112" s="76"/>
      <c r="B112" s="77" t="s">
        <v>30</v>
      </c>
      <c r="C112" s="73"/>
      <c r="D112" s="46"/>
      <c r="E112" s="74"/>
      <c r="F112" s="46"/>
      <c r="G112" s="74"/>
      <c r="H112" s="75"/>
      <c r="AJ112" s="115"/>
      <c r="AK112" s="23"/>
    </row>
    <row r="113" spans="1:37" ht="10.9" customHeight="1">
      <c r="A113" s="65" t="s">
        <v>5</v>
      </c>
      <c r="B113" s="85">
        <f>Assumptions!$E$115</f>
        <v>1</v>
      </c>
      <c r="C113" s="36">
        <f>C82*B113</f>
        <v>0</v>
      </c>
      <c r="D113" s="37" t="s">
        <v>7</v>
      </c>
      <c r="E113" s="29">
        <f>Assumptions!$F$115</f>
        <v>587</v>
      </c>
      <c r="F113" s="37" t="s">
        <v>8</v>
      </c>
      <c r="G113" s="35"/>
      <c r="H113" s="38">
        <f>C113*E113</f>
        <v>0</v>
      </c>
      <c r="AJ113" s="115"/>
      <c r="AK113" s="23"/>
    </row>
    <row r="114" spans="1:37" ht="10.9" customHeight="1">
      <c r="A114" s="65" t="s">
        <v>9</v>
      </c>
      <c r="B114" s="85">
        <f>Assumptions!$E$116</f>
        <v>1.2</v>
      </c>
      <c r="C114" s="36">
        <f>C83*B114</f>
        <v>2400</v>
      </c>
      <c r="D114" s="37" t="s">
        <v>7</v>
      </c>
      <c r="E114" s="29">
        <f>Assumptions!$F$116</f>
        <v>1339</v>
      </c>
      <c r="F114" s="37" t="s">
        <v>8</v>
      </c>
      <c r="G114" s="35"/>
      <c r="H114" s="38">
        <f>C114*E114</f>
        <v>3213600</v>
      </c>
      <c r="AJ114" s="115"/>
      <c r="AK114" s="23"/>
    </row>
    <row r="115" spans="1:37" ht="10.9" customHeight="1">
      <c r="A115" s="65" t="s">
        <v>11</v>
      </c>
      <c r="B115" s="85">
        <f>Assumptions!$E$117</f>
        <v>1</v>
      </c>
      <c r="C115" s="36">
        <f>C84*B115</f>
        <v>0</v>
      </c>
      <c r="D115" s="37" t="s">
        <v>7</v>
      </c>
      <c r="E115" s="29">
        <f>Assumptions!$F$117</f>
        <v>1214</v>
      </c>
      <c r="F115" s="37" t="s">
        <v>8</v>
      </c>
      <c r="G115" s="35"/>
      <c r="H115" s="38">
        <f>C115*E115</f>
        <v>0</v>
      </c>
      <c r="AJ115" s="115"/>
      <c r="AK115" s="23"/>
    </row>
    <row r="116" spans="1:37" ht="10.9" customHeight="1">
      <c r="A116" s="65" t="s">
        <v>13</v>
      </c>
      <c r="B116" s="85">
        <f>Assumptions!$E$118</f>
        <v>1</v>
      </c>
      <c r="C116" s="36">
        <f>C85*B116</f>
        <v>0</v>
      </c>
      <c r="D116" s="37" t="s">
        <v>7</v>
      </c>
      <c r="E116" s="29">
        <f>Assumptions!$F$118</f>
        <v>823</v>
      </c>
      <c r="F116" s="37" t="s">
        <v>8</v>
      </c>
      <c r="G116" s="35"/>
      <c r="H116" s="38">
        <f>C116*E116</f>
        <v>0</v>
      </c>
      <c r="AJ116" s="115"/>
      <c r="AK116" s="23"/>
    </row>
    <row r="117" spans="1:37" ht="10.9" customHeight="1">
      <c r="A117" s="65" t="s">
        <v>15</v>
      </c>
      <c r="B117" s="85">
        <f>Assumptions!$E$119</f>
        <v>1.2</v>
      </c>
      <c r="C117" s="36">
        <f>C86*B117</f>
        <v>0</v>
      </c>
      <c r="D117" s="37" t="s">
        <v>7</v>
      </c>
      <c r="E117" s="29">
        <f>Assumptions!$F$119</f>
        <v>1283</v>
      </c>
      <c r="F117" s="37" t="s">
        <v>8</v>
      </c>
      <c r="G117" s="35"/>
      <c r="H117" s="38">
        <f>C117*E117</f>
        <v>0</v>
      </c>
      <c r="AJ117" s="115"/>
      <c r="AK117" s="23"/>
    </row>
    <row r="118" spans="1:37" ht="10.9" customHeight="1">
      <c r="A118" s="67" t="s">
        <v>17</v>
      </c>
      <c r="B118" s="85">
        <f>Assumptions!$E$120</f>
        <v>1.2</v>
      </c>
      <c r="C118" s="36">
        <f>C87*B118</f>
        <v>0</v>
      </c>
      <c r="D118" s="37" t="s">
        <v>7</v>
      </c>
      <c r="E118" s="29">
        <f>Assumptions!$F$120</f>
        <v>1865</v>
      </c>
      <c r="F118" s="37" t="s">
        <v>8</v>
      </c>
      <c r="G118" s="47"/>
      <c r="H118" s="38">
        <f>C118*E118</f>
        <v>0</v>
      </c>
      <c r="AJ118" s="115"/>
      <c r="AK118" s="23"/>
    </row>
    <row r="119" spans="1:37" ht="10.9" customHeight="1">
      <c r="A119" s="67" t="s">
        <v>19</v>
      </c>
      <c r="B119" s="85">
        <f>Assumptions!$E$121</f>
        <v>1</v>
      </c>
      <c r="C119" s="36">
        <f>C88*B119</f>
        <v>0</v>
      </c>
      <c r="D119" s="37" t="s">
        <v>7</v>
      </c>
      <c r="E119" s="29">
        <f>Assumptions!$F$121</f>
        <v>1985</v>
      </c>
      <c r="F119" s="37" t="s">
        <v>8</v>
      </c>
      <c r="G119" s="47"/>
      <c r="H119" s="38">
        <f>C119*E119</f>
        <v>0</v>
      </c>
      <c r="AJ119" s="115"/>
      <c r="AK119" s="23"/>
    </row>
    <row r="120" spans="1:37" ht="10.9" customHeight="1">
      <c r="A120" s="65" t="s">
        <v>21</v>
      </c>
      <c r="B120" s="85">
        <f>Assumptions!$E$122</f>
        <v>1</v>
      </c>
      <c r="C120" s="36">
        <f>C89*B120</f>
        <v>0</v>
      </c>
      <c r="D120" s="37" t="s">
        <v>7</v>
      </c>
      <c r="E120" s="29">
        <f>Assumptions!$F$122</f>
        <v>903</v>
      </c>
      <c r="F120" s="37" t="s">
        <v>8</v>
      </c>
      <c r="H120" s="38">
        <f>C120*E120</f>
        <v>0</v>
      </c>
      <c r="AJ120" s="115"/>
      <c r="AK120" s="23"/>
    </row>
    <row r="121" spans="1:37" ht="10.9" customHeight="1">
      <c r="A121" s="86" t="s">
        <v>52</v>
      </c>
      <c r="B121" s="85">
        <f>Assumptions!$E$123</f>
        <v>1</v>
      </c>
      <c r="C121" s="36">
        <f>C90*B121</f>
        <v>0</v>
      </c>
      <c r="D121" s="37" t="s">
        <v>25</v>
      </c>
      <c r="E121" s="29">
        <f>Assumptions!$F$123</f>
        <v>504</v>
      </c>
      <c r="F121" s="37" t="s">
        <v>8</v>
      </c>
      <c r="G121" s="35"/>
      <c r="H121" s="38">
        <f>C121*E121</f>
        <v>0</v>
      </c>
      <c r="AJ121" s="115"/>
      <c r="AK121" s="23"/>
    </row>
    <row r="122" spans="1:37" ht="10.9" customHeight="1">
      <c r="A122" s="86" t="str">
        <f>B91</f>
        <v>Blank</v>
      </c>
      <c r="B122" s="85">
        <f>Assumptions!$E$124</f>
        <v>1</v>
      </c>
      <c r="C122" s="36">
        <f>C91*B122</f>
        <v>0</v>
      </c>
      <c r="D122" s="37" t="s">
        <v>25</v>
      </c>
      <c r="E122" s="29"/>
      <c r="F122" s="37" t="s">
        <v>8</v>
      </c>
      <c r="G122" s="35"/>
      <c r="H122" s="38">
        <f>C122*E122</f>
        <v>0</v>
      </c>
      <c r="AJ122" s="115"/>
      <c r="AK122" s="23"/>
    </row>
    <row r="123" spans="1:37" ht="10.9" customHeight="1">
      <c r="A123" s="86" t="str">
        <f>B92</f>
        <v>Blank</v>
      </c>
      <c r="B123" s="85">
        <f>Assumptions!$E$125</f>
        <v>1</v>
      </c>
      <c r="C123" s="36">
        <f>C92*B123</f>
        <v>0</v>
      </c>
      <c r="D123" s="37" t="s">
        <v>25</v>
      </c>
      <c r="E123" s="29"/>
      <c r="F123" s="37" t="s">
        <v>8</v>
      </c>
      <c r="G123" s="35"/>
      <c r="H123" s="38">
        <f>C123*E123</f>
        <v>0</v>
      </c>
      <c r="AJ123" s="115"/>
      <c r="AK123" s="23"/>
    </row>
    <row r="124" spans="1:37" ht="10.9" customHeight="1">
      <c r="A124" s="86" t="str">
        <f>B93</f>
        <v>Blank</v>
      </c>
      <c r="B124" s="85">
        <f>Assumptions!$E$126</f>
        <v>0</v>
      </c>
      <c r="C124" s="36">
        <f>C93*B124</f>
        <v>0</v>
      </c>
      <c r="D124" s="37" t="s">
        <v>25</v>
      </c>
      <c r="E124" s="29"/>
      <c r="F124" s="37" t="s">
        <v>8</v>
      </c>
      <c r="G124" s="35"/>
      <c r="H124" s="38">
        <f>C124*E124</f>
        <v>0</v>
      </c>
      <c r="AJ124" s="115"/>
      <c r="AK124" s="23"/>
    </row>
    <row r="125" spans="1:37" ht="10.9" customHeight="1">
      <c r="A125" s="87"/>
      <c r="B125" s="87"/>
      <c r="C125" s="87"/>
      <c r="D125" s="39"/>
      <c r="E125" s="87"/>
      <c r="F125" s="87"/>
      <c r="G125" s="87"/>
      <c r="H125" s="87"/>
      <c r="AJ125" s="1"/>
      <c r="AK125" s="23"/>
    </row>
    <row r="126" spans="1:37" ht="10.9" customHeight="1">
      <c r="A126" s="67" t="s">
        <v>31</v>
      </c>
      <c r="B126" s="11"/>
      <c r="E126" s="88">
        <f>Assumptions!$E$147</f>
        <v>0</v>
      </c>
      <c r="F126" s="46" t="s">
        <v>32</v>
      </c>
      <c r="H126" s="38">
        <f>SUM(C113:C124)*E126</f>
        <v>0</v>
      </c>
      <c r="AJ126" s="115"/>
      <c r="AK126" s="23"/>
    </row>
    <row r="127" spans="1:37" ht="10.9" customHeight="1">
      <c r="A127" s="67" t="s">
        <v>33</v>
      </c>
      <c r="B127" s="28"/>
      <c r="C127" s="47"/>
      <c r="D127" s="35"/>
      <c r="E127" s="102">
        <f>Assumptions!$E$148</f>
        <v>0.08</v>
      </c>
      <c r="F127" s="37" t="s">
        <v>34</v>
      </c>
      <c r="G127" s="35"/>
      <c r="H127" s="38">
        <f>SUM(H113:H124)*E127</f>
        <v>257088</v>
      </c>
      <c r="AJ127" s="115"/>
      <c r="AK127" s="23"/>
    </row>
    <row r="128" spans="1:37" ht="10.9" customHeight="1">
      <c r="A128" s="67" t="s">
        <v>35</v>
      </c>
      <c r="B128" s="28"/>
      <c r="C128" s="47"/>
      <c r="D128" s="35"/>
      <c r="E128" s="102">
        <f>Assumptions!$E$149</f>
        <v>0.005</v>
      </c>
      <c r="F128" s="37" t="s">
        <v>36</v>
      </c>
      <c r="G128" s="35"/>
      <c r="H128" s="38">
        <f>H95*E128</f>
        <v>13450</v>
      </c>
      <c r="AJ128" s="115"/>
      <c r="AK128" s="23"/>
    </row>
    <row r="129" spans="1:37" ht="10.9" customHeight="1">
      <c r="A129" s="67" t="s">
        <v>37</v>
      </c>
      <c r="B129" s="28"/>
      <c r="C129" s="47"/>
      <c r="D129" s="35"/>
      <c r="E129" s="102">
        <f>Assumptions!$E$150</f>
        <v>0.006</v>
      </c>
      <c r="F129" s="37" t="s">
        <v>34</v>
      </c>
      <c r="G129" s="35"/>
      <c r="H129" s="38">
        <f>SUM(H113:H124)*E129</f>
        <v>19281.600000000002</v>
      </c>
      <c r="AJ129" s="115"/>
      <c r="AK129" s="23"/>
    </row>
    <row r="130" spans="1:37" ht="10.9" customHeight="1">
      <c r="A130" s="67" t="s">
        <v>38</v>
      </c>
      <c r="B130" s="28"/>
      <c r="C130" s="47"/>
      <c r="D130" s="35"/>
      <c r="E130" s="102">
        <f>Assumptions!$E$151</f>
        <v>0.01</v>
      </c>
      <c r="F130" s="37" t="s">
        <v>36</v>
      </c>
      <c r="G130" s="35"/>
      <c r="H130" s="38">
        <f>SUM(H82:H87)*E130+H89*E130</f>
        <v>26900</v>
      </c>
      <c r="AJ130" s="115"/>
      <c r="AK130" s="23"/>
    </row>
    <row r="131" spans="1:37" ht="10.9" customHeight="1">
      <c r="A131" s="67" t="s">
        <v>39</v>
      </c>
      <c r="B131" s="28"/>
      <c r="C131" s="48"/>
      <c r="D131" s="35"/>
      <c r="E131" s="102">
        <f>Assumptions!$E$152</f>
        <v>0.05</v>
      </c>
      <c r="F131" s="37" t="s">
        <v>34</v>
      </c>
      <c r="G131" s="35"/>
      <c r="H131" s="38">
        <f>SUM(H113:H124)*E131</f>
        <v>160680</v>
      </c>
      <c r="AJ131" s="115"/>
      <c r="AK131" s="23"/>
    </row>
    <row r="132" spans="1:37" ht="10.9" customHeight="1">
      <c r="A132" s="67" t="s">
        <v>40</v>
      </c>
      <c r="B132" s="11"/>
      <c r="C132" s="24"/>
      <c r="E132" s="45">
        <f>Assumptions!$E$153</f>
        <v>0</v>
      </c>
      <c r="F132" s="37" t="s">
        <v>164</v>
      </c>
      <c r="H132" s="41">
        <f>C83*E132</f>
        <v>0</v>
      </c>
      <c r="AJ132" s="115"/>
      <c r="AK132" s="23"/>
    </row>
    <row r="133" spans="1:37" ht="10.9" customHeight="1">
      <c r="A133" s="67" t="s">
        <v>42</v>
      </c>
      <c r="B133" s="28"/>
      <c r="C133" s="44">
        <f>Assumptions!$C$154</f>
        <v>0.06</v>
      </c>
      <c r="D133" s="36">
        <f>Assumptions!$D$154</f>
        <v>12</v>
      </c>
      <c r="E133" s="89" t="s">
        <v>43</v>
      </c>
      <c r="F133" s="29">
        <f>Assumptions!$G$154</f>
        <v>3</v>
      </c>
      <c r="G133" s="90" t="s">
        <v>109</v>
      </c>
      <c r="H133" s="38">
        <f>(((SUM(H99:H111)*POWER((1+C133/12),((D133+F133)/12)*12))-SUM(H99:H111))   +     ((((SUM(H113:H132)*POWER((1+C133/12),((D133+F133)/12)*12))-SUM(H113:H132))*0.5)))</f>
        <v>154347.81577721037</v>
      </c>
      <c r="AJ133" s="115"/>
      <c r="AK133" s="23"/>
    </row>
    <row r="134" spans="1:37" ht="10.9" customHeight="1">
      <c r="A134" s="67" t="s">
        <v>44</v>
      </c>
      <c r="B134" s="28"/>
      <c r="C134" s="44">
        <f>Assumptions!$C$155</f>
        <v>0.01</v>
      </c>
      <c r="D134" s="37" t="s">
        <v>45</v>
      </c>
      <c r="E134" s="35"/>
      <c r="F134" s="35"/>
      <c r="G134" s="35"/>
      <c r="H134" s="38">
        <f>SUM(H99:H132)*C134</f>
        <v>38323.996</v>
      </c>
      <c r="AJ134" s="115"/>
      <c r="AK134" s="23"/>
    </row>
    <row r="135" spans="1:37" ht="10.9" customHeight="1">
      <c r="A135" s="67" t="s">
        <v>46</v>
      </c>
      <c r="B135" s="28"/>
      <c r="C135" s="35"/>
      <c r="D135" s="44">
        <f>Assumptions!$D$156</f>
        <v>0.175</v>
      </c>
      <c r="E135" s="37" t="s">
        <v>47</v>
      </c>
      <c r="F135" s="35"/>
      <c r="G135" s="35"/>
      <c r="H135" s="38">
        <f>H95*D135</f>
        <v>470749.99999999994</v>
      </c>
      <c r="AJ135" s="115"/>
      <c r="AK135" s="23"/>
    </row>
    <row r="136" spans="1:37" ht="10.9" customHeight="1">
      <c r="A136" s="71" t="s">
        <v>48</v>
      </c>
      <c r="B136" s="33"/>
      <c r="C136" s="33"/>
      <c r="D136" s="33"/>
      <c r="E136" s="33"/>
      <c r="F136" s="33"/>
      <c r="G136" s="33"/>
      <c r="H136" s="43">
        <f>SUM(H99:H135)</f>
        <v>4495821.41177721</v>
      </c>
      <c r="AJ136" s="119"/>
      <c r="AK136" s="23"/>
    </row>
    <row r="137" spans="1:37" ht="10.9" customHeight="1">
      <c r="A137" s="91"/>
      <c r="B137" s="47"/>
      <c r="C137" s="47"/>
      <c r="D137" s="47"/>
      <c r="E137" s="47"/>
      <c r="F137" s="47"/>
      <c r="G137" s="47"/>
      <c r="H137" s="92"/>
      <c r="AJ137" s="23"/>
      <c r="AK137" s="23"/>
    </row>
    <row r="138" spans="1:37" ht="10.9" customHeight="1">
      <c r="A138" s="93" t="s">
        <v>49</v>
      </c>
      <c r="B138" s="49"/>
      <c r="C138" s="49"/>
      <c r="D138" s="49"/>
      <c r="E138" s="49"/>
      <c r="F138" s="49"/>
      <c r="G138" s="49"/>
      <c r="H138" s="50">
        <f>H95-H136</f>
        <v>-1805821.4117772104</v>
      </c>
      <c r="AJ138" s="124"/>
      <c r="AK138" s="23"/>
    </row>
    <row r="139" spans="1:37" ht="10.9" customHeight="1">
      <c r="A139" s="93" t="s">
        <v>50</v>
      </c>
      <c r="B139" s="49"/>
      <c r="C139" s="49"/>
      <c r="D139" s="49"/>
      <c r="E139" s="49"/>
      <c r="F139" s="49"/>
      <c r="G139" s="49"/>
      <c r="H139" s="94">
        <f>H138/E79</f>
        <v>-752.42558824050434</v>
      </c>
      <c r="AJ139" s="124"/>
      <c r="AK139" s="23"/>
    </row>
    <row r="140" spans="1:37" ht="10.9" customHeight="1">
      <c r="A140" s="23"/>
      <c r="B140" s="23"/>
      <c r="C140" s="23"/>
      <c r="D140" s="23"/>
      <c r="E140" s="23"/>
      <c r="F140" s="23"/>
      <c r="G140" s="23"/>
      <c r="H140" s="23"/>
      <c r="I140" s="23"/>
      <c r="R140" s="23"/>
      <c r="AJ140" s="23"/>
      <c r="AK140" s="23"/>
    </row>
    <row r="141" spans="36:37" ht="10.9" customHeight="1">
      <c r="AJ141" s="112"/>
      <c r="AK141" s="23"/>
    </row>
    <row r="142" spans="36:37" ht="10.9" customHeight="1">
      <c r="AJ142" s="125"/>
      <c r="AK142" s="23"/>
    </row>
    <row r="143" spans="36:37" ht="10.9" customHeight="1">
      <c r="AJ143" s="125"/>
      <c r="AK143" s="23"/>
    </row>
    <row r="144" spans="36:37" ht="10.9" customHeight="1">
      <c r="AJ144" s="125"/>
      <c r="AK144" s="23"/>
    </row>
    <row r="145" spans="36:37" ht="10.9" customHeight="1">
      <c r="AJ145" s="1"/>
      <c r="AK145" s="23"/>
    </row>
    <row r="146" spans="36:37" ht="10.9" customHeight="1">
      <c r="AJ146" s="108"/>
      <c r="AK146" s="23"/>
    </row>
    <row r="147" spans="36:37" ht="10.9" customHeight="1">
      <c r="AJ147" s="3"/>
      <c r="AK147" s="23"/>
    </row>
    <row r="148" spans="36:37" ht="10.9" customHeight="1">
      <c r="AJ148" s="108"/>
      <c r="AK148" s="23"/>
    </row>
    <row r="149" spans="36:37" ht="10.9" customHeight="1">
      <c r="AJ149" s="108"/>
      <c r="AK149" s="23"/>
    </row>
    <row r="150" spans="36:37" ht="10.9" customHeight="1">
      <c r="AJ150" s="108"/>
      <c r="AK150" s="23"/>
    </row>
    <row r="151" spans="36:37" ht="10.9" customHeight="1">
      <c r="AJ151" s="108"/>
      <c r="AK151" s="23"/>
    </row>
    <row r="152" spans="36:37" ht="10.9" customHeight="1">
      <c r="AJ152" s="115"/>
      <c r="AK152" s="23"/>
    </row>
    <row r="153" spans="36:37" ht="10.9" customHeight="1">
      <c r="AJ153" s="115"/>
      <c r="AK153" s="23"/>
    </row>
    <row r="154" spans="36:37" ht="10.9" customHeight="1">
      <c r="AJ154" s="115"/>
      <c r="AK154" s="23"/>
    </row>
    <row r="155" spans="36:37" ht="10.9" customHeight="1">
      <c r="AJ155" s="115"/>
      <c r="AK155" s="23"/>
    </row>
    <row r="156" spans="36:37" ht="10.9" customHeight="1">
      <c r="AJ156" s="115"/>
      <c r="AK156" s="23"/>
    </row>
    <row r="157" spans="36:37" ht="10.9" customHeight="1">
      <c r="AJ157" s="115"/>
      <c r="AK157" s="23"/>
    </row>
    <row r="158" spans="36:37" ht="10.9" customHeight="1">
      <c r="AJ158" s="115"/>
      <c r="AK158" s="23"/>
    </row>
    <row r="159" spans="36:37" ht="10.9" customHeight="1">
      <c r="AJ159" s="115"/>
      <c r="AK159" s="23"/>
    </row>
    <row r="160" spans="36:37" ht="10.9" customHeight="1">
      <c r="AJ160" s="115"/>
      <c r="AK160" s="23"/>
    </row>
    <row r="161" spans="36:37" ht="10.9" customHeight="1">
      <c r="AJ161" s="115"/>
      <c r="AK161" s="23"/>
    </row>
    <row r="162" spans="36:37" ht="10.9" customHeight="1">
      <c r="AJ162" s="115"/>
      <c r="AK162" s="23"/>
    </row>
    <row r="163" spans="36:37" ht="10.9" customHeight="1">
      <c r="AJ163" s="115"/>
      <c r="AK163" s="23"/>
    </row>
    <row r="164" spans="36:37" ht="10.9" customHeight="1">
      <c r="AJ164" s="115"/>
      <c r="AK164" s="23"/>
    </row>
    <row r="165" spans="36:37" ht="10.9" customHeight="1">
      <c r="AJ165" s="119"/>
      <c r="AK165" s="23"/>
    </row>
    <row r="166" spans="36:37" ht="10.9" customHeight="1">
      <c r="AJ166" s="115"/>
      <c r="AK166" s="23"/>
    </row>
    <row r="167" spans="36:37" ht="10.9" customHeight="1">
      <c r="AJ167" s="115"/>
      <c r="AK167" s="23"/>
    </row>
    <row r="168" spans="36:37" ht="10.9" customHeight="1">
      <c r="AJ168" s="115"/>
      <c r="AK168" s="23"/>
    </row>
    <row r="169" spans="36:37" ht="10.9" customHeight="1">
      <c r="AJ169" s="115"/>
      <c r="AK169" s="23"/>
    </row>
    <row r="170" spans="36:37" ht="10.9" customHeight="1">
      <c r="AJ170" s="115"/>
      <c r="AK170" s="23"/>
    </row>
    <row r="171" spans="36:37" ht="10.9" customHeight="1">
      <c r="AJ171" s="115"/>
      <c r="AK171" s="23"/>
    </row>
    <row r="172" spans="36:37" ht="10.9" customHeight="1">
      <c r="AJ172" s="115"/>
      <c r="AK172" s="23"/>
    </row>
    <row r="173" spans="36:37" ht="10.9" customHeight="1">
      <c r="AJ173" s="115"/>
      <c r="AK173" s="23"/>
    </row>
    <row r="174" spans="36:37" ht="10.9" customHeight="1">
      <c r="AJ174" s="115"/>
      <c r="AK174" s="23"/>
    </row>
    <row r="175" spans="36:37" ht="10.9" customHeight="1">
      <c r="AJ175" s="115"/>
      <c r="AK175" s="23"/>
    </row>
    <row r="176" spans="36:37" ht="10.9" customHeight="1">
      <c r="AJ176" s="115"/>
      <c r="AK176" s="23"/>
    </row>
    <row r="177" spans="36:37" ht="10.9" customHeight="1">
      <c r="AJ177" s="115"/>
      <c r="AK177" s="23"/>
    </row>
    <row r="178" spans="36:37" ht="10.9" customHeight="1">
      <c r="AJ178" s="115"/>
      <c r="AK178" s="23"/>
    </row>
    <row r="179" spans="36:37" ht="10.9" customHeight="1">
      <c r="AJ179" s="115"/>
      <c r="AK179" s="23"/>
    </row>
    <row r="180" spans="36:37" ht="10.9" customHeight="1">
      <c r="AJ180" s="115"/>
      <c r="AK180" s="23"/>
    </row>
    <row r="181" spans="36:37" ht="10.9" customHeight="1">
      <c r="AJ181" s="115"/>
      <c r="AK181" s="23"/>
    </row>
    <row r="182" spans="36:37" ht="10.9" customHeight="1">
      <c r="AJ182" s="115"/>
      <c r="AK182" s="23"/>
    </row>
    <row r="183" spans="36:37" ht="10.9" customHeight="1">
      <c r="AJ183" s="115"/>
      <c r="AK183" s="23"/>
    </row>
    <row r="184" spans="36:37" ht="10.9" customHeight="1">
      <c r="AJ184" s="115"/>
      <c r="AK184" s="23"/>
    </row>
    <row r="185" spans="36:37" ht="10.9" customHeight="1">
      <c r="AJ185" s="115"/>
      <c r="AK185" s="23"/>
    </row>
    <row r="186" spans="36:37" ht="10.9" customHeight="1">
      <c r="AJ186" s="115"/>
      <c r="AK186" s="23"/>
    </row>
    <row r="187" spans="36:37" ht="10.9" customHeight="1">
      <c r="AJ187" s="115"/>
      <c r="AK187" s="23"/>
    </row>
    <row r="188" spans="36:37" ht="10.9" customHeight="1">
      <c r="AJ188" s="115"/>
      <c r="AK188" s="23"/>
    </row>
    <row r="189" spans="36:37" ht="10.9" customHeight="1">
      <c r="AJ189" s="115"/>
      <c r="AK189" s="23"/>
    </row>
    <row r="190" spans="36:37" ht="10.9" customHeight="1">
      <c r="AJ190" s="115"/>
      <c r="AK190" s="23"/>
    </row>
    <row r="191" spans="36:37" ht="10.9" customHeight="1">
      <c r="AJ191" s="115"/>
      <c r="AK191" s="23"/>
    </row>
    <row r="192" spans="36:37" ht="10.9" customHeight="1">
      <c r="AJ192" s="115"/>
      <c r="AK192" s="23"/>
    </row>
    <row r="193" spans="36:37" ht="10.9" customHeight="1">
      <c r="AJ193" s="115"/>
      <c r="AK193" s="23"/>
    </row>
    <row r="194" spans="36:37" ht="10.9" customHeight="1">
      <c r="AJ194" s="115"/>
      <c r="AK194" s="23"/>
    </row>
    <row r="195" spans="36:37" ht="10.9" customHeight="1">
      <c r="AJ195" s="1"/>
      <c r="AK195" s="23"/>
    </row>
    <row r="196" spans="36:37" ht="10.9" customHeight="1">
      <c r="AJ196" s="115"/>
      <c r="AK196" s="23"/>
    </row>
    <row r="197" spans="36:37" ht="10.9" customHeight="1">
      <c r="AJ197" s="115"/>
      <c r="AK197" s="23"/>
    </row>
    <row r="198" spans="36:37" ht="10.9" customHeight="1">
      <c r="AJ198" s="115"/>
      <c r="AK198" s="23"/>
    </row>
    <row r="199" spans="36:37" ht="10.9" customHeight="1">
      <c r="AJ199" s="115"/>
      <c r="AK199" s="23"/>
    </row>
    <row r="200" spans="36:37" ht="10.9" customHeight="1">
      <c r="AJ200" s="115"/>
      <c r="AK200" s="23"/>
    </row>
    <row r="201" spans="36:37" ht="10.9" customHeight="1">
      <c r="AJ201" s="115"/>
      <c r="AK201" s="23"/>
    </row>
    <row r="202" spans="36:37" ht="10.9" customHeight="1">
      <c r="AJ202" s="115"/>
      <c r="AK202" s="23"/>
    </row>
    <row r="203" spans="36:37" ht="10.9" customHeight="1">
      <c r="AJ203" s="115"/>
      <c r="AK203" s="23"/>
    </row>
    <row r="204" spans="36:37" ht="10.9" customHeight="1">
      <c r="AJ204" s="115"/>
      <c r="AK204" s="23"/>
    </row>
    <row r="205" spans="36:37" ht="10.9" customHeight="1">
      <c r="AJ205" s="115"/>
      <c r="AK205" s="23"/>
    </row>
    <row r="206" spans="36:37" ht="10.9" customHeight="1">
      <c r="AJ206" s="119"/>
      <c r="AK206" s="23"/>
    </row>
    <row r="207" spans="36:37" ht="10.9" customHeight="1">
      <c r="AJ207" s="23"/>
      <c r="AK207" s="23"/>
    </row>
    <row r="208" spans="36:37" ht="10.9" customHeight="1">
      <c r="AJ208" s="124"/>
      <c r="AK208" s="23"/>
    </row>
    <row r="209" spans="36:37" ht="10.9" customHeight="1">
      <c r="AJ209" s="124"/>
      <c r="AK209" s="23"/>
    </row>
    <row r="210" spans="18:37" ht="10.9" customHeight="1">
      <c r="R210" s="23"/>
      <c r="AJ210" s="23"/>
      <c r="AK210" s="23"/>
    </row>
    <row r="211" spans="18:37" ht="10.9" customHeight="1">
      <c r="R211" s="23"/>
      <c r="AJ211" s="23"/>
      <c r="AK211" s="23"/>
    </row>
    <row r="212" spans="1:37" ht="10.9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AJ212" s="23"/>
      <c r="AK212" s="23"/>
    </row>
    <row r="213" spans="1:37" ht="10.9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</row>
    <row r="214" spans="1:37" ht="10.9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</row>
    <row r="215" spans="1:37" ht="10.9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</row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  <row r="449" ht="10.9" customHeight="1"/>
    <row r="450" ht="10.9" customHeight="1"/>
    <row r="451" ht="10.9" customHeight="1"/>
    <row r="452" ht="11.1" customHeight="1"/>
    <row r="453" ht="11.1" customHeight="1"/>
    <row r="454" ht="11.1" customHeight="1"/>
    <row r="455" ht="11.1" customHeight="1"/>
    <row r="456" ht="11.1" customHeight="1"/>
    <row r="457" ht="11.1" customHeight="1"/>
    <row r="458" ht="11.1" customHeight="1"/>
    <row r="459" ht="11.1" customHeight="1"/>
    <row r="460" ht="11.1" customHeight="1"/>
    <row r="461" ht="11.1" customHeight="1"/>
    <row r="462" ht="11.1" customHeight="1"/>
    <row r="463" ht="11.1" customHeight="1"/>
    <row r="464" ht="11.1" customHeight="1"/>
    <row r="465" ht="11.1" customHeight="1"/>
    <row r="466" ht="11.1" customHeight="1"/>
    <row r="467" ht="11.1" customHeight="1"/>
    <row r="468" ht="11.1" customHeight="1"/>
    <row r="469" ht="11.1" customHeight="1"/>
    <row r="470" ht="11.1" customHeight="1"/>
    <row r="471" ht="11.1" customHeight="1"/>
    <row r="472" ht="11.1" customHeight="1"/>
    <row r="473" ht="11.1" customHeight="1"/>
    <row r="474" ht="11.1" customHeight="1"/>
    <row r="475" ht="11.1" customHeight="1"/>
    <row r="476" ht="11.1" customHeight="1"/>
    <row r="477" ht="11.1" customHeight="1"/>
    <row r="478" ht="11.1" customHeight="1"/>
    <row r="479" ht="11.1" customHeight="1"/>
    <row r="480" ht="11.1" customHeight="1"/>
    <row r="481" ht="11.1" customHeight="1"/>
    <row r="482" ht="11.1" customHeight="1"/>
    <row r="483" ht="11.1" customHeight="1"/>
    <row r="484" ht="11.1" customHeight="1"/>
    <row r="485" ht="11.1" customHeight="1"/>
    <row r="486" ht="11.1" customHeight="1"/>
    <row r="487" ht="11.1" customHeight="1"/>
    <row r="488" ht="11.1" customHeight="1"/>
    <row r="489" ht="11.1" customHeight="1"/>
    <row r="490" ht="11.1" customHeight="1"/>
    <row r="491" ht="11.1" customHeight="1"/>
    <row r="492" ht="11.1" customHeight="1"/>
    <row r="493" ht="11.1" customHeight="1"/>
    <row r="494" ht="11.1" customHeight="1"/>
    <row r="495" ht="11.1" customHeight="1"/>
    <row r="496" ht="11.1" customHeight="1"/>
    <row r="497" ht="11.1" customHeight="1"/>
    <row r="498" ht="11.1" customHeight="1"/>
    <row r="499" ht="11.1" customHeight="1"/>
    <row r="500" ht="11.1" customHeight="1"/>
    <row r="501" ht="11.1" customHeight="1"/>
    <row r="502" ht="11.1" customHeight="1"/>
    <row r="503" ht="11.1" customHeight="1"/>
    <row r="504" ht="11.1" customHeight="1"/>
    <row r="505" ht="11.1" customHeight="1"/>
    <row r="506" ht="11.1" customHeight="1"/>
    <row r="507" ht="11.1" customHeight="1"/>
    <row r="508" ht="11.1" customHeight="1"/>
    <row r="509" ht="11.1" customHeight="1"/>
    <row r="510" ht="11.1" customHeight="1"/>
    <row r="511" ht="11.1" customHeight="1"/>
    <row r="512" ht="11.1" customHeight="1"/>
    <row r="513" ht="11.1" customHeight="1"/>
    <row r="514" ht="11.1" customHeight="1"/>
    <row r="515" ht="11.1" customHeight="1"/>
    <row r="516" ht="11.1" customHeight="1"/>
    <row r="517" ht="11.1" customHeight="1"/>
    <row r="518" ht="11.1" customHeight="1"/>
    <row r="519" ht="11.1" customHeight="1"/>
    <row r="520" ht="11.1" customHeight="1"/>
    <row r="521" ht="11.1" customHeight="1"/>
    <row r="522" ht="11.1" customHeight="1"/>
    <row r="523" ht="11.1" customHeight="1"/>
    <row r="524" ht="11.1" customHeight="1"/>
    <row r="525" ht="11.1" customHeight="1"/>
    <row r="526" ht="11.1" customHeight="1"/>
    <row r="527" ht="11.1" customHeight="1"/>
    <row r="528" ht="11.1" customHeight="1"/>
    <row r="529" ht="11.1" customHeight="1"/>
    <row r="530" ht="11.1" customHeight="1"/>
    <row r="531" ht="11.1" customHeight="1"/>
    <row r="532" ht="11.1" customHeight="1"/>
    <row r="533" ht="11.1" customHeight="1"/>
    <row r="534" ht="11.1" customHeight="1"/>
    <row r="535" ht="11.1" customHeight="1"/>
    <row r="536" ht="11.1" customHeight="1"/>
    <row r="537" ht="11.1" customHeight="1"/>
    <row r="538" ht="11.1" customHeight="1"/>
    <row r="539" ht="11.1" customHeight="1"/>
    <row r="540" ht="11.1" customHeight="1"/>
    <row r="541" ht="11.1" customHeight="1"/>
    <row r="542" ht="11.1" customHeight="1"/>
    <row r="543" ht="11.1" customHeight="1"/>
    <row r="544" ht="11.1" customHeight="1"/>
    <row r="545" ht="11.1" customHeight="1"/>
    <row r="546" ht="11.1" customHeight="1"/>
    <row r="547" ht="11.1" customHeight="1"/>
    <row r="548" ht="11.1" customHeight="1"/>
    <row r="549" ht="11.1" customHeight="1"/>
    <row r="550" ht="11.1" customHeight="1"/>
    <row r="551" ht="11.1" customHeight="1"/>
    <row r="552" ht="11.1" customHeight="1"/>
    <row r="553" ht="11.1" customHeight="1"/>
    <row r="554" ht="11.1" customHeight="1"/>
    <row r="555" ht="11.1" customHeight="1"/>
    <row r="556" ht="11.1" customHeight="1"/>
    <row r="557" ht="11.1" customHeight="1"/>
    <row r="558" ht="11.1" customHeight="1"/>
    <row r="559" ht="11.1" customHeight="1"/>
    <row r="560" ht="11.1" customHeight="1"/>
    <row r="561" ht="11.1" customHeight="1"/>
    <row r="562" ht="11.1" customHeight="1"/>
    <row r="563" ht="11.1" customHeight="1"/>
    <row r="564" ht="11.1" customHeight="1"/>
    <row r="565" ht="11.1" customHeight="1"/>
    <row r="566" ht="11.1" customHeight="1"/>
    <row r="567" ht="11.1" customHeight="1"/>
    <row r="568" ht="11.1" customHeight="1"/>
    <row r="569" ht="11.1" customHeight="1"/>
    <row r="570" ht="11.1" customHeight="1"/>
    <row r="571" ht="11.1" customHeight="1"/>
    <row r="572" ht="11.1" customHeight="1"/>
    <row r="573" ht="11.1" customHeight="1"/>
    <row r="574" ht="11.1" customHeight="1"/>
    <row r="575" ht="11.1" customHeight="1"/>
    <row r="576" ht="11.1" customHeight="1"/>
    <row r="577" ht="11.1" customHeight="1"/>
    <row r="578" ht="11.1" customHeight="1"/>
    <row r="579" ht="11.1" customHeight="1"/>
    <row r="580" ht="11.1" customHeight="1"/>
    <row r="581" ht="11.1" customHeight="1"/>
    <row r="582" ht="11.1" customHeight="1"/>
    <row r="583" ht="11.1" customHeight="1"/>
    <row r="584" ht="11.1" customHeight="1"/>
    <row r="585" ht="11.1" customHeight="1"/>
    <row r="586" ht="11.1" customHeight="1"/>
    <row r="587" ht="11.1" customHeight="1"/>
    <row r="588" ht="11.1" customHeight="1"/>
    <row r="589" ht="11.1" customHeight="1"/>
    <row r="590" ht="11.1" customHeight="1"/>
    <row r="591" ht="11.1" customHeight="1"/>
    <row r="592" ht="11.1" customHeight="1"/>
    <row r="593" ht="11.1" customHeight="1"/>
    <row r="594" ht="11.1" customHeight="1"/>
    <row r="595" ht="11.1" customHeight="1"/>
    <row r="596" ht="11.1" customHeight="1"/>
    <row r="597" ht="11.1" customHeight="1"/>
    <row r="598" ht="11.1" customHeight="1"/>
    <row r="599" ht="11.1" customHeight="1"/>
    <row r="600" ht="11.1" customHeight="1"/>
    <row r="601" ht="11.1" customHeight="1"/>
    <row r="602" ht="11.1" customHeight="1"/>
    <row r="603" ht="11.1" customHeight="1"/>
    <row r="604" ht="11.1" customHeight="1"/>
    <row r="605" ht="11.1" customHeight="1"/>
    <row r="606" ht="11.1" customHeight="1"/>
    <row r="607" ht="11.1" customHeight="1"/>
    <row r="608" ht="11.1" customHeight="1"/>
    <row r="609" ht="11.1" customHeight="1"/>
    <row r="610" ht="11.1" customHeight="1"/>
    <row r="611" ht="11.1" customHeight="1"/>
    <row r="612" ht="11.1" customHeight="1"/>
    <row r="613" ht="11.1" customHeight="1"/>
    <row r="614" ht="11.1" customHeight="1"/>
    <row r="615" ht="11.1" customHeight="1"/>
    <row r="616" ht="11.1" customHeight="1"/>
    <row r="617" ht="11.1" customHeight="1"/>
    <row r="618" ht="11.1" customHeight="1"/>
    <row r="619" ht="11.1" customHeight="1"/>
    <row r="620" ht="11.1" customHeight="1"/>
    <row r="621" ht="11.1" customHeight="1"/>
    <row r="622" ht="11.1" customHeight="1"/>
    <row r="623" ht="11.1" customHeight="1"/>
    <row r="624" ht="11.1" customHeight="1"/>
    <row r="625" ht="11.1" customHeight="1"/>
    <row r="626" ht="11.1" customHeight="1"/>
    <row r="627" ht="11.1" customHeight="1"/>
    <row r="628" ht="11.1" customHeight="1"/>
    <row r="629" ht="11.1" customHeight="1"/>
    <row r="630" ht="11.1" customHeight="1"/>
    <row r="631" ht="11.1" customHeight="1"/>
    <row r="632" ht="11.1" customHeight="1"/>
    <row r="633" ht="11.1" customHeight="1"/>
    <row r="634" ht="11.1" customHeight="1"/>
    <row r="635" ht="11.1" customHeight="1"/>
    <row r="636" ht="11.1" customHeight="1"/>
    <row r="637" ht="11.1" customHeight="1"/>
    <row r="638" ht="11.1" customHeight="1"/>
    <row r="639" ht="11.1" customHeight="1"/>
    <row r="640" ht="11.1" customHeight="1"/>
    <row r="641" ht="11.1" customHeight="1"/>
    <row r="642" ht="11.1" customHeight="1"/>
    <row r="643" ht="11.1" customHeight="1"/>
    <row r="644" ht="11.1" customHeight="1"/>
    <row r="645" ht="11.1" customHeight="1"/>
    <row r="646" ht="11.1" customHeight="1"/>
    <row r="647" ht="11.1" customHeight="1"/>
    <row r="648" ht="11.1" customHeight="1"/>
    <row r="649" ht="11.1" customHeight="1"/>
    <row r="650" ht="11.1" customHeight="1"/>
    <row r="651" ht="11.1" customHeight="1"/>
    <row r="652" ht="11.1" customHeight="1"/>
    <row r="653" ht="11.1" customHeight="1"/>
    <row r="654" ht="11.1" customHeight="1"/>
    <row r="655" ht="11.1" customHeight="1"/>
    <row r="656" ht="11.1" customHeight="1"/>
    <row r="657" ht="11.1" customHeight="1"/>
    <row r="658" ht="11.1" customHeight="1"/>
    <row r="659" ht="11.1" customHeight="1"/>
    <row r="660" ht="11.1" customHeight="1"/>
    <row r="661" ht="11.1" customHeight="1"/>
    <row r="662" ht="11.1" customHeight="1"/>
    <row r="663" ht="11.1" customHeight="1"/>
    <row r="664" ht="11.1" customHeight="1"/>
    <row r="665" ht="11.1" customHeight="1"/>
    <row r="666" ht="11.1" customHeight="1"/>
    <row r="667" ht="11.1" customHeight="1"/>
    <row r="668" ht="11.1" customHeight="1"/>
    <row r="669" ht="11.1" customHeight="1"/>
    <row r="670" ht="11.1" customHeight="1"/>
    <row r="671" ht="11.1" customHeight="1"/>
    <row r="672" ht="11.1" customHeight="1"/>
    <row r="673" ht="11.1" customHeight="1"/>
    <row r="674" ht="11.1" customHeight="1"/>
    <row r="675" ht="11.1" customHeight="1"/>
    <row r="676" ht="11.1" customHeight="1"/>
    <row r="677" ht="11.1" customHeight="1"/>
    <row r="678" ht="11.1" customHeight="1"/>
    <row r="679" ht="11.1" customHeight="1"/>
    <row r="680" ht="11.1" customHeight="1"/>
    <row r="681" ht="11.1" customHeight="1"/>
    <row r="682" ht="11.1" customHeight="1"/>
    <row r="683" ht="11.1" customHeight="1"/>
    <row r="684" ht="11.1" customHeight="1"/>
    <row r="685" ht="11.1" customHeight="1"/>
    <row r="686" ht="11.1" customHeight="1"/>
    <row r="687" ht="11.1" customHeight="1"/>
    <row r="688" ht="11.1" customHeight="1"/>
    <row r="689" ht="11.1" customHeight="1"/>
    <row r="690" ht="11.1" customHeight="1"/>
    <row r="691" ht="11.1" customHeight="1"/>
    <row r="692" ht="11.1" customHeight="1"/>
    <row r="693" ht="11.1" customHeight="1"/>
    <row r="694" ht="11.1" customHeight="1"/>
    <row r="695" ht="11.1" customHeight="1"/>
    <row r="696" ht="11.1" customHeight="1"/>
    <row r="697" ht="11.1" customHeight="1"/>
    <row r="698" ht="11.1" customHeight="1"/>
    <row r="699" ht="11.1" customHeight="1"/>
    <row r="700" ht="11.1" customHeight="1"/>
    <row r="701" ht="11.1" customHeight="1"/>
    <row r="702" ht="11.1" customHeight="1"/>
    <row r="703" ht="11.1" customHeight="1"/>
    <row r="704" ht="11.1" customHeight="1"/>
    <row r="705" ht="11.1" customHeight="1"/>
    <row r="706" ht="11.1" customHeight="1"/>
    <row r="707" ht="11.1" customHeight="1"/>
    <row r="708" ht="11.1" customHeight="1"/>
    <row r="709" ht="11.1" customHeight="1"/>
    <row r="710" ht="11.1" customHeight="1"/>
    <row r="711" ht="11.1" customHeight="1"/>
    <row r="712" ht="11.1" customHeight="1"/>
    <row r="713" ht="11.1" customHeight="1"/>
    <row r="714" ht="11.1" customHeight="1"/>
    <row r="715" ht="11.1" customHeight="1"/>
    <row r="716" ht="11.1" customHeight="1"/>
    <row r="717" ht="11.1" customHeight="1"/>
    <row r="718" ht="11.1" customHeight="1"/>
    <row r="719" ht="11.1" customHeight="1"/>
    <row r="720" ht="11.1" customHeight="1"/>
    <row r="721" ht="11.1" customHeight="1"/>
    <row r="722" ht="11.1" customHeight="1"/>
    <row r="723" ht="11.1" customHeight="1"/>
    <row r="724" ht="11.1" customHeight="1"/>
    <row r="725" ht="11.1" customHeight="1"/>
    <row r="726" ht="11.1" customHeight="1"/>
    <row r="727" ht="11.1" customHeight="1"/>
    <row r="728" ht="11.1" customHeight="1"/>
    <row r="729" ht="11.1" customHeight="1"/>
    <row r="730" ht="11.1" customHeight="1"/>
    <row r="731" ht="11.1" customHeight="1"/>
    <row r="732" ht="11.1" customHeight="1"/>
    <row r="733" ht="11.1" customHeight="1"/>
    <row r="734" ht="11.1" customHeight="1"/>
    <row r="735" ht="11.1" customHeight="1"/>
    <row r="736" ht="11.1" customHeight="1"/>
    <row r="737" ht="11.1" customHeight="1"/>
    <row r="738" ht="11.1" customHeight="1"/>
    <row r="739" ht="11.1" customHeight="1"/>
    <row r="740" ht="11.1" customHeight="1"/>
    <row r="741" ht="11.1" customHeight="1"/>
    <row r="742" ht="11.1" customHeight="1"/>
    <row r="743" ht="11.1" customHeight="1"/>
    <row r="744" ht="11.1" customHeight="1"/>
    <row r="745" ht="11.1" customHeight="1"/>
    <row r="746" ht="11.1" customHeight="1"/>
    <row r="747" ht="11.1" customHeight="1"/>
    <row r="748" ht="11.1" customHeight="1"/>
    <row r="749" ht="11.1" customHeight="1"/>
    <row r="750" ht="11.1" customHeight="1"/>
    <row r="751" ht="11.1" customHeight="1"/>
    <row r="752" ht="11.1" customHeight="1"/>
    <row r="753" ht="11.1" customHeight="1"/>
    <row r="754" ht="11.1" customHeight="1"/>
    <row r="755" ht="11.1" customHeight="1"/>
    <row r="756" ht="11.1" customHeight="1"/>
    <row r="757" ht="11.1" customHeight="1"/>
    <row r="758" ht="11.1" customHeight="1"/>
    <row r="759" ht="11.1" customHeight="1"/>
    <row r="760" ht="11.1" customHeight="1"/>
    <row r="761" ht="11.1" customHeight="1"/>
    <row r="762" ht="11.1" customHeight="1"/>
    <row r="763" ht="11.1" customHeight="1"/>
    <row r="764" ht="11.1" customHeight="1"/>
    <row r="765" ht="11.1" customHeight="1"/>
    <row r="766" ht="11.1" customHeight="1"/>
    <row r="767" ht="11.1" customHeight="1"/>
    <row r="768" ht="11.1" customHeight="1"/>
    <row r="769" ht="11.1" customHeight="1"/>
    <row r="770" ht="11.1" customHeight="1"/>
    <row r="771" ht="11.1" customHeight="1"/>
    <row r="772" ht="11.1" customHeight="1"/>
    <row r="773" ht="11.1" customHeight="1"/>
    <row r="774" ht="11.1" customHeight="1"/>
    <row r="775" ht="11.1" customHeight="1"/>
    <row r="776" ht="11.1" customHeight="1"/>
    <row r="777" ht="11.1" customHeight="1"/>
    <row r="778" ht="11.1" customHeight="1"/>
    <row r="779" ht="11.1" customHeight="1"/>
    <row r="780" ht="11.1" customHeight="1"/>
    <row r="781" ht="11.1" customHeight="1"/>
    <row r="782" ht="11.1" customHeight="1"/>
    <row r="783" ht="11.1" customHeight="1"/>
    <row r="784" ht="11.1" customHeight="1"/>
    <row r="785" ht="11.1" customHeight="1"/>
    <row r="786" ht="11.1" customHeight="1"/>
    <row r="787" ht="11.1" customHeight="1"/>
    <row r="788" ht="11.1" customHeight="1"/>
    <row r="789" ht="11.1" customHeight="1"/>
    <row r="790" ht="11.1" customHeight="1"/>
    <row r="791" ht="11.1" customHeight="1"/>
    <row r="792" ht="11.1" customHeight="1"/>
    <row r="793" ht="11.1" customHeight="1"/>
    <row r="794" ht="11.1" customHeight="1"/>
    <row r="795" ht="11.1" customHeight="1"/>
    <row r="796" ht="11.1" customHeight="1"/>
    <row r="797" ht="11.1" customHeight="1"/>
    <row r="798" ht="11.1" customHeight="1"/>
    <row r="799" ht="11.1" customHeight="1"/>
    <row r="800" ht="11.1" customHeight="1"/>
    <row r="801" ht="11.1" customHeight="1"/>
    <row r="802" ht="11.1" customHeight="1"/>
    <row r="803" ht="11.1" customHeight="1"/>
    <row r="804" ht="11.1" customHeight="1"/>
    <row r="805" ht="11.1" customHeight="1"/>
    <row r="806" ht="11.1" customHeight="1"/>
    <row r="807" ht="11.1" customHeight="1"/>
    <row r="808" ht="11.1" customHeight="1"/>
    <row r="809" ht="11.1" customHeight="1"/>
    <row r="810" ht="11.1" customHeight="1"/>
    <row r="811" ht="11.1" customHeight="1"/>
    <row r="812" ht="11.1" customHeight="1"/>
    <row r="813" ht="11.1" customHeight="1"/>
    <row r="814" ht="11.1" customHeight="1"/>
    <row r="815" ht="11.1" customHeight="1"/>
    <row r="816" ht="11.1" customHeight="1"/>
    <row r="817" ht="11.1" customHeight="1"/>
    <row r="818" ht="11.1" customHeight="1"/>
    <row r="819" ht="11.1" customHeight="1"/>
    <row r="820" ht="11.1" customHeight="1"/>
    <row r="821" ht="11.1" customHeight="1"/>
    <row r="822" ht="11.1" customHeight="1"/>
    <row r="823" ht="11.1" customHeight="1"/>
    <row r="824" ht="11.1" customHeight="1"/>
    <row r="825" ht="11.1" customHeight="1"/>
    <row r="826" ht="11.1" customHeight="1"/>
    <row r="827" ht="11.1" customHeight="1"/>
    <row r="828" ht="11.1" customHeight="1"/>
    <row r="829" ht="11.1" customHeight="1"/>
    <row r="830" ht="11.1" customHeight="1"/>
    <row r="831" ht="11.1" customHeight="1"/>
    <row r="832" ht="11.1" customHeight="1"/>
    <row r="833" ht="11.1" customHeight="1"/>
    <row r="834" ht="11.1" customHeight="1"/>
    <row r="835" ht="11.1" customHeight="1"/>
    <row r="836" ht="11.1" customHeight="1"/>
    <row r="837" ht="11.1" customHeight="1"/>
    <row r="838" ht="11.1" customHeight="1"/>
    <row r="839" ht="11.1" customHeight="1"/>
    <row r="840" ht="11.1" customHeight="1"/>
    <row r="841" ht="11.1" customHeight="1"/>
    <row r="842" ht="11.1" customHeight="1"/>
    <row r="843" ht="11.1" customHeight="1"/>
    <row r="844" ht="11.1" customHeight="1"/>
    <row r="845" ht="11.1" customHeight="1"/>
    <row r="846" ht="11.1" customHeight="1"/>
    <row r="847" ht="11.1" customHeight="1"/>
    <row r="848" ht="11.1" customHeight="1"/>
    <row r="849" ht="11.1" customHeight="1"/>
    <row r="850" ht="11.1" customHeight="1"/>
    <row r="851" ht="11.1" customHeight="1"/>
    <row r="852" ht="11.1" customHeight="1"/>
    <row r="853" ht="11.1" customHeight="1"/>
    <row r="854" ht="11.1" customHeight="1"/>
    <row r="855" ht="11.1" customHeight="1"/>
    <row r="856" ht="11.1" customHeight="1"/>
  </sheetData>
  <mergeCells count="4">
    <mergeCell ref="A1:B5"/>
    <mergeCell ref="A71:B75"/>
    <mergeCell ref="D72:H74"/>
    <mergeCell ref="D2:H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9458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85558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9458" r:id="rId4"/>
      </mc:Fallback>
    </mc:AlternateContent>
    <mc:AlternateContent xmlns:mc="http://schemas.openxmlformats.org/markup-compatibility/2006">
      <mc:Choice Requires="x14">
        <oleObject progId="WordPad.Document.1" shapeId="19465" r:id="rId6">
          <objectPr defaultSize="0" r:id="rId5">
            <anchor moveWithCells="1" sizeWithCells="1">
              <from>
                <xdr:col>0</xdr:col>
                <xdr:colOff>209680</xdr:colOff>
                <xdr:row>70</xdr:row>
                <xdr:rowOff>123825</xdr:rowOff>
              </from>
              <to>
                <xdr:col>2</xdr:col>
                <xdr:colOff>85558</xdr:colOff>
                <xdr:row>74</xdr:row>
                <xdr:rowOff>104775</xdr:rowOff>
              </to>
            </anchor>
          </objectPr>
        </oleObject>
      </mc:Choice>
      <mc:Fallback>
        <oleObject progId="WordPad.Document.1" shapeId="19465" r:id="rId6"/>
      </mc:Fallback>
    </mc:AlternateContent>
  </oleObjects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448"/>
  <sheetViews>
    <sheetView topLeftCell="A121" zoomScale="40" view="normal" workbookViewId="0">
      <selection pane="topLeft" activeCell="L185" sqref="L185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8" ht="10.9" customHeight="1">
      <c r="A1" s="12"/>
      <c r="B1" s="12"/>
      <c r="C1" s="25"/>
      <c r="D1" s="26"/>
      <c r="E1" s="25"/>
      <c r="F1" s="25"/>
      <c r="G1" s="25"/>
      <c r="H1" s="25"/>
    </row>
    <row r="2" spans="1:8" ht="10.9" customHeight="1">
      <c r="A2" s="12"/>
      <c r="B2" s="12"/>
      <c r="C2" s="12"/>
      <c r="D2" s="383" t="s">
        <v>133</v>
      </c>
      <c r="E2" s="383"/>
      <c r="F2" s="383"/>
      <c r="G2" s="383"/>
      <c r="H2" s="383"/>
    </row>
    <row r="3" spans="1:8" ht="10.9" customHeight="1">
      <c r="A3" s="12"/>
      <c r="B3" s="12"/>
      <c r="C3" s="12"/>
      <c r="D3" s="383"/>
      <c r="E3" s="383"/>
      <c r="F3" s="383"/>
      <c r="G3" s="383"/>
      <c r="H3" s="383"/>
    </row>
    <row r="4" spans="1:8" ht="10.9" customHeight="1">
      <c r="A4" s="12"/>
      <c r="B4" s="12"/>
      <c r="C4" s="12"/>
      <c r="D4" s="383"/>
      <c r="E4" s="383"/>
      <c r="F4" s="383"/>
      <c r="G4" s="383"/>
      <c r="H4" s="383"/>
    </row>
    <row r="5" spans="1:8" ht="10.9" customHeight="1">
      <c r="A5" s="12"/>
      <c r="B5" s="12"/>
      <c r="C5" s="12"/>
      <c r="D5" s="12"/>
      <c r="E5" s="12"/>
      <c r="F5" s="12"/>
      <c r="G5" s="12"/>
      <c r="H5" s="12"/>
    </row>
    <row r="6" spans="1:8" ht="10.9" customHeight="1">
      <c r="A6" s="27" t="s">
        <v>121</v>
      </c>
      <c r="B6" s="27"/>
      <c r="C6" s="28"/>
      <c r="D6" s="28"/>
      <c r="E6" s="95" t="str">
        <f>Assumptions!$G$119</f>
        <v>Care Facility</v>
      </c>
      <c r="F6" s="56"/>
      <c r="G6" s="96"/>
      <c r="H6" s="57"/>
    </row>
    <row r="7" spans="1:8" ht="10.9" customHeight="1">
      <c r="A7" s="27" t="s">
        <v>0</v>
      </c>
      <c r="B7" s="28"/>
      <c r="C7" s="28"/>
      <c r="D7" s="28"/>
      <c r="E7" s="95" t="str">
        <f>'Land Values'!$A$90</f>
        <v>Greenfield</v>
      </c>
      <c r="F7" s="56"/>
      <c r="G7" s="56"/>
      <c r="H7" s="58"/>
    </row>
    <row r="8" spans="1:8" ht="10.9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</row>
    <row r="9" spans="1:8" ht="10.9" customHeight="1">
      <c r="A9" s="27" t="s">
        <v>2</v>
      </c>
      <c r="B9" s="27"/>
      <c r="C9" s="11"/>
      <c r="D9" s="62"/>
      <c r="E9" s="63">
        <f>SUM(C43:C54)</f>
        <v>4800</v>
      </c>
      <c r="F9" s="62" t="s">
        <v>3</v>
      </c>
      <c r="G9" s="30"/>
      <c r="H9" s="30"/>
    </row>
    <row r="10" spans="1:8" ht="10.9" customHeight="1">
      <c r="A10" s="27"/>
      <c r="B10" s="28"/>
      <c r="C10" s="62"/>
      <c r="D10" s="64"/>
      <c r="E10" s="62"/>
      <c r="F10" s="30"/>
      <c r="G10" s="30"/>
      <c r="H10" s="30"/>
    </row>
    <row r="11" spans="1:8" ht="10.9" customHeight="1">
      <c r="A11" s="32" t="s">
        <v>4</v>
      </c>
      <c r="B11" s="33"/>
      <c r="C11" s="33"/>
      <c r="D11" s="33"/>
      <c r="E11" s="33"/>
      <c r="F11" s="33"/>
      <c r="G11" s="33"/>
      <c r="H11" s="34"/>
    </row>
    <row r="12" spans="1:8" ht="10.9" customHeight="1">
      <c r="A12" s="65" t="s">
        <v>5</v>
      </c>
      <c r="B12" s="66" t="s">
        <v>6</v>
      </c>
      <c r="C12" s="104"/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0</v>
      </c>
    </row>
    <row r="13" spans="1:8" ht="10.9" customHeight="1">
      <c r="A13" s="65" t="s">
        <v>9</v>
      </c>
      <c r="B13" s="66" t="s">
        <v>10</v>
      </c>
      <c r="C13" s="104"/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0</v>
      </c>
    </row>
    <row r="14" spans="1:8" ht="10.9" customHeight="1">
      <c r="A14" s="65" t="s">
        <v>11</v>
      </c>
      <c r="B14" s="66" t="s">
        <v>12</v>
      </c>
      <c r="C14" s="104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</row>
    <row r="15" spans="1:8" ht="10.9" customHeight="1">
      <c r="A15" s="65" t="s">
        <v>13</v>
      </c>
      <c r="B15" s="66" t="s">
        <v>14</v>
      </c>
      <c r="C15" s="104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</row>
    <row r="16" spans="1:8" ht="10.9" customHeight="1">
      <c r="A16" s="65" t="s">
        <v>15</v>
      </c>
      <c r="B16" s="66" t="s">
        <v>16</v>
      </c>
      <c r="C16" s="105">
        <f>Assumptions!$C$119</f>
        <v>4000</v>
      </c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4000000</v>
      </c>
    </row>
    <row r="17" spans="1:8" ht="10.9" customHeight="1">
      <c r="A17" s="67" t="s">
        <v>17</v>
      </c>
      <c r="B17" s="66" t="s">
        <v>18</v>
      </c>
      <c r="C17" s="106"/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0</v>
      </c>
    </row>
    <row r="18" spans="1:8" ht="10.9" customHeight="1">
      <c r="A18" s="67" t="s">
        <v>19</v>
      </c>
      <c r="B18" s="66" t="s">
        <v>20</v>
      </c>
      <c r="C18" s="106"/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0</v>
      </c>
    </row>
    <row r="19" spans="1:8" ht="10.9" customHeight="1">
      <c r="A19" s="65" t="s">
        <v>21</v>
      </c>
      <c r="B19" s="66" t="s">
        <v>22</v>
      </c>
      <c r="C19" s="107"/>
      <c r="D19" s="37" t="s">
        <v>7</v>
      </c>
      <c r="E19" s="29">
        <f>Assumptions!$C$139</f>
        <v>1200</v>
      </c>
      <c r="F19" s="37" t="s">
        <v>8</v>
      </c>
      <c r="H19" s="38">
        <f>C19*E19</f>
        <v>0</v>
      </c>
    </row>
    <row r="20" spans="1:8" ht="10.9" customHeight="1">
      <c r="A20" s="65" t="s">
        <v>52</v>
      </c>
      <c r="B20" s="69"/>
      <c r="C20" s="104"/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0</v>
      </c>
    </row>
    <row r="21" spans="1:8" ht="10.9" customHeight="1">
      <c r="A21" s="65" t="s">
        <v>23</v>
      </c>
      <c r="B21" s="103" t="s">
        <v>24</v>
      </c>
      <c r="C21" s="104"/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0</v>
      </c>
    </row>
    <row r="22" spans="1:8" ht="10.9" customHeight="1">
      <c r="A22" s="65" t="s">
        <v>23</v>
      </c>
      <c r="B22" s="103" t="s">
        <v>24</v>
      </c>
      <c r="C22" s="104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</row>
    <row r="23" spans="1:8" ht="10.9" customHeight="1">
      <c r="A23" s="65" t="s">
        <v>23</v>
      </c>
      <c r="B23" s="103" t="s">
        <v>24</v>
      </c>
      <c r="C23" s="104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</row>
    <row r="24" spans="1:8" ht="10.9" customHeight="1">
      <c r="A24" s="70"/>
      <c r="B24" s="39"/>
      <c r="C24" s="33"/>
      <c r="D24" s="33"/>
      <c r="E24" s="33"/>
      <c r="F24" s="33"/>
      <c r="G24" s="33"/>
      <c r="H24" s="40"/>
    </row>
    <row r="25" spans="1:8" ht="10.9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4000000</v>
      </c>
    </row>
    <row r="26" spans="1:8" ht="10.9" customHeight="1">
      <c r="A26" s="72"/>
      <c r="B26" s="46"/>
      <c r="C26" s="73"/>
      <c r="D26" s="46"/>
      <c r="E26" s="74"/>
      <c r="F26" s="46"/>
      <c r="G26" s="74"/>
      <c r="H26" s="75"/>
    </row>
    <row r="27" spans="1:8" ht="10.9" customHeight="1">
      <c r="A27" s="71" t="s">
        <v>26</v>
      </c>
      <c r="B27" s="33"/>
      <c r="C27" s="33"/>
      <c r="D27" s="33"/>
      <c r="E27" s="33"/>
      <c r="F27" s="33"/>
      <c r="G27" s="33"/>
      <c r="H27" s="42"/>
    </row>
    <row r="28" spans="1:8" ht="10.9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</row>
    <row r="29" spans="1:8" ht="10.9" customHeight="1">
      <c r="A29" s="65" t="s">
        <v>5</v>
      </c>
      <c r="B29" s="78">
        <f>Assumptions!$D$115</f>
        <v>2</v>
      </c>
      <c r="C29" s="36">
        <f>C12*B29</f>
        <v>0</v>
      </c>
      <c r="D29" s="37" t="s">
        <v>7</v>
      </c>
      <c r="E29" s="29"/>
      <c r="F29" s="37" t="s">
        <v>8</v>
      </c>
      <c r="G29" s="35"/>
      <c r="H29" s="38">
        <f>C29*E29</f>
        <v>0</v>
      </c>
    </row>
    <row r="30" spans="1:8" ht="10.9" customHeight="1">
      <c r="A30" s="65" t="s">
        <v>9</v>
      </c>
      <c r="B30" s="78">
        <f>Assumptions!$D$116</f>
        <v>2</v>
      </c>
      <c r="C30" s="36">
        <f>C13*B30</f>
        <v>0</v>
      </c>
      <c r="D30" s="37" t="s">
        <v>7</v>
      </c>
      <c r="E30" s="29"/>
      <c r="F30" s="37" t="s">
        <v>8</v>
      </c>
      <c r="G30" s="35"/>
      <c r="H30" s="38">
        <f>C30*E30</f>
        <v>0</v>
      </c>
    </row>
    <row r="31" spans="1:8" ht="10.9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</row>
    <row r="32" spans="1:8" ht="10.9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</row>
    <row r="33" spans="1:8" ht="10.9" customHeight="1">
      <c r="A33" s="65" t="s">
        <v>15</v>
      </c>
      <c r="B33" s="78">
        <f>Assumptions!$D$119</f>
        <v>1.5</v>
      </c>
      <c r="C33" s="36">
        <f>C16*B33</f>
        <v>6000</v>
      </c>
      <c r="D33" s="37" t="s">
        <v>7</v>
      </c>
      <c r="E33" s="29">
        <f>'Land Values'!$D$90</f>
        <v>10.799999999999999</v>
      </c>
      <c r="F33" s="37" t="s">
        <v>8</v>
      </c>
      <c r="G33" s="35"/>
      <c r="H33" s="38">
        <f>C33*E33</f>
        <v>64799.999999999993</v>
      </c>
    </row>
    <row r="34" spans="1:8" ht="10.9" customHeight="1">
      <c r="A34" s="67" t="s">
        <v>17</v>
      </c>
      <c r="B34" s="78">
        <f>Assumptions!$D$120</f>
        <v>2</v>
      </c>
      <c r="C34" s="36">
        <f>C17*B34</f>
        <v>0</v>
      </c>
      <c r="D34" s="37" t="s">
        <v>7</v>
      </c>
      <c r="E34" s="29"/>
      <c r="F34" s="37" t="s">
        <v>8</v>
      </c>
      <c r="G34" s="47"/>
      <c r="H34" s="38">
        <f>C34*E34</f>
        <v>0</v>
      </c>
    </row>
    <row r="35" spans="1:8" ht="10.9" customHeight="1">
      <c r="A35" s="67" t="s">
        <v>19</v>
      </c>
      <c r="B35" s="78">
        <f>Assumptions!$D$121</f>
        <v>1.5</v>
      </c>
      <c r="C35" s="36">
        <f>C18*B35</f>
        <v>0</v>
      </c>
      <c r="D35" s="37" t="s">
        <v>7</v>
      </c>
      <c r="E35" s="29"/>
      <c r="F35" s="37" t="s">
        <v>8</v>
      </c>
      <c r="G35" s="47"/>
      <c r="H35" s="38">
        <f>C35*E35</f>
        <v>0</v>
      </c>
    </row>
    <row r="36" spans="1:8" ht="10.9" customHeight="1">
      <c r="A36" s="65" t="s">
        <v>21</v>
      </c>
      <c r="B36" s="78">
        <f>Assumptions!$D$122</f>
        <v>3</v>
      </c>
      <c r="C36" s="36">
        <f>C19*B36</f>
        <v>0</v>
      </c>
      <c r="D36" s="37" t="s">
        <v>7</v>
      </c>
      <c r="E36" s="29"/>
      <c r="F36" s="37" t="s">
        <v>8</v>
      </c>
      <c r="H36" s="38">
        <f>C36*E36</f>
        <v>0</v>
      </c>
    </row>
    <row r="37" spans="1:8" ht="10.9" customHeight="1">
      <c r="A37" s="79" t="s">
        <v>52</v>
      </c>
      <c r="B37" s="78">
        <f>Assumptions!$D$123</f>
        <v>2</v>
      </c>
      <c r="C37" s="36">
        <f>C20*B37</f>
        <v>0</v>
      </c>
      <c r="D37" s="37" t="s">
        <v>25</v>
      </c>
      <c r="E37" s="29"/>
      <c r="F37" s="37" t="s">
        <v>8</v>
      </c>
      <c r="G37" s="35"/>
      <c r="H37" s="38">
        <f>C37*E37</f>
        <v>0</v>
      </c>
    </row>
    <row r="38" spans="1:8" ht="10.9" customHeight="1">
      <c r="A38" s="79" t="str">
        <f>B21</f>
        <v>Blank</v>
      </c>
      <c r="B38" s="78">
        <f>Assumptions!$D$124</f>
        <v>2</v>
      </c>
      <c r="C38" s="36">
        <f>C21*B38</f>
        <v>0</v>
      </c>
      <c r="D38" s="37" t="s">
        <v>25</v>
      </c>
      <c r="E38" s="29"/>
      <c r="F38" s="37" t="s">
        <v>8</v>
      </c>
      <c r="G38" s="35"/>
      <c r="H38" s="38">
        <f>C38*E38</f>
        <v>0</v>
      </c>
    </row>
    <row r="39" spans="1:8" ht="10.9" customHeight="1">
      <c r="A39" s="79" t="str">
        <f>B22</f>
        <v>Blank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</row>
    <row r="40" spans="1:8" ht="10.9" customHeight="1">
      <c r="A40" s="79" t="str">
        <f>B23</f>
        <v>Blank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</row>
    <row r="41" spans="1:8" ht="10.9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647.99999999999989</v>
      </c>
    </row>
    <row r="42" spans="1:8" ht="10.9" customHeight="1">
      <c r="A42" s="76"/>
      <c r="B42" s="77" t="s">
        <v>30</v>
      </c>
      <c r="C42" s="73"/>
      <c r="D42" s="46"/>
      <c r="E42" s="74"/>
      <c r="F42" s="46"/>
      <c r="G42" s="74"/>
      <c r="H42" s="75"/>
    </row>
    <row r="43" spans="1:8" ht="10.9" customHeight="1">
      <c r="A43" s="65" t="s">
        <v>5</v>
      </c>
      <c r="B43" s="85">
        <f>Assumptions!$E$115</f>
        <v>1</v>
      </c>
      <c r="C43" s="36">
        <f>C12*B43</f>
        <v>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C43*E43</f>
        <v>0</v>
      </c>
    </row>
    <row r="44" spans="1:8" ht="10.9" customHeight="1">
      <c r="A44" s="65" t="s">
        <v>9</v>
      </c>
      <c r="B44" s="85">
        <f>Assumptions!$E$116</f>
        <v>1.2</v>
      </c>
      <c r="C44" s="36">
        <f>C13*B44</f>
        <v>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C44*E44</f>
        <v>0</v>
      </c>
    </row>
    <row r="45" spans="1:8" ht="10.9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C45*E45</f>
        <v>0</v>
      </c>
    </row>
    <row r="46" spans="1:8" ht="10.9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C46*E46</f>
        <v>0</v>
      </c>
    </row>
    <row r="47" spans="1:8" ht="10.9" customHeight="1">
      <c r="A47" s="65" t="s">
        <v>15</v>
      </c>
      <c r="B47" s="85">
        <f>Assumptions!$E$119</f>
        <v>1.2</v>
      </c>
      <c r="C47" s="36">
        <f>C16*B47</f>
        <v>4800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C47*E47</f>
        <v>6158400</v>
      </c>
    </row>
    <row r="48" spans="1:8" ht="10.9" customHeight="1">
      <c r="A48" s="67" t="s">
        <v>17</v>
      </c>
      <c r="B48" s="85">
        <f>Assumptions!$E$120</f>
        <v>1.2</v>
      </c>
      <c r="C48" s="36">
        <f>C17*B48</f>
        <v>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C48*E48</f>
        <v>0</v>
      </c>
    </row>
    <row r="49" spans="1:8" ht="10.9" customHeight="1">
      <c r="A49" s="67" t="s">
        <v>19</v>
      </c>
      <c r="B49" s="85">
        <f>Assumptions!$E$121</f>
        <v>1</v>
      </c>
      <c r="C49" s="36">
        <f>C18*B49</f>
        <v>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C49*E49</f>
        <v>0</v>
      </c>
    </row>
    <row r="50" spans="1:8" ht="10.9" customHeight="1">
      <c r="A50" s="65" t="s">
        <v>21</v>
      </c>
      <c r="B50" s="85">
        <f>Assumptions!$E$122</f>
        <v>1</v>
      </c>
      <c r="C50" s="36">
        <f>C19*B50</f>
        <v>0</v>
      </c>
      <c r="D50" s="37" t="s">
        <v>7</v>
      </c>
      <c r="E50" s="29">
        <f>Assumptions!$F$122</f>
        <v>903</v>
      </c>
      <c r="F50" s="37" t="s">
        <v>8</v>
      </c>
      <c r="H50" s="38">
        <f>C50*E50</f>
        <v>0</v>
      </c>
    </row>
    <row r="51" spans="1:8" ht="10.9" customHeight="1">
      <c r="A51" s="86" t="s">
        <v>52</v>
      </c>
      <c r="B51" s="85">
        <f>Assumptions!$E$123</f>
        <v>1</v>
      </c>
      <c r="C51" s="36">
        <f>C20*B51</f>
        <v>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C51*E51</f>
        <v>0</v>
      </c>
    </row>
    <row r="52" spans="1:8" ht="10.9" customHeight="1">
      <c r="A52" s="86" t="str">
        <f>B21</f>
        <v>Blank</v>
      </c>
      <c r="B52" s="85">
        <f>Assumptions!$E$124</f>
        <v>1</v>
      </c>
      <c r="C52" s="36">
        <f>C21*B52</f>
        <v>0</v>
      </c>
      <c r="D52" s="37" t="s">
        <v>25</v>
      </c>
      <c r="E52" s="29"/>
      <c r="F52" s="37" t="s">
        <v>8</v>
      </c>
      <c r="G52" s="35"/>
      <c r="H52" s="38">
        <f>C52*E52</f>
        <v>0</v>
      </c>
    </row>
    <row r="53" spans="1:8" ht="10.9" customHeight="1">
      <c r="A53" s="86" t="str">
        <f>B22</f>
        <v>Blank</v>
      </c>
      <c r="B53" s="85">
        <f>Assumptions!$E$125</f>
        <v>1</v>
      </c>
      <c r="C53" s="36">
        <f>C22*B53</f>
        <v>0</v>
      </c>
      <c r="D53" s="37" t="s">
        <v>25</v>
      </c>
      <c r="E53" s="29"/>
      <c r="F53" s="37" t="s">
        <v>8</v>
      </c>
      <c r="G53" s="35"/>
      <c r="H53" s="38">
        <f>C53*E53</f>
        <v>0</v>
      </c>
    </row>
    <row r="54" spans="1:8" ht="10.9" customHeight="1">
      <c r="A54" s="86" t="str">
        <f>B23</f>
        <v>Blank</v>
      </c>
      <c r="B54" s="85">
        <f>Assumptions!$E$126</f>
        <v>0</v>
      </c>
      <c r="C54" s="36">
        <f>C23*B54</f>
        <v>0</v>
      </c>
      <c r="D54" s="37" t="s">
        <v>25</v>
      </c>
      <c r="E54" s="29"/>
      <c r="F54" s="37" t="s">
        <v>8</v>
      </c>
      <c r="G54" s="35"/>
      <c r="H54" s="38">
        <f>C54*E54</f>
        <v>0</v>
      </c>
    </row>
    <row r="55" spans="1:8" ht="10.9" customHeight="1">
      <c r="A55" s="87"/>
      <c r="B55" s="87"/>
      <c r="C55" s="87"/>
      <c r="D55" s="39"/>
      <c r="E55" s="87"/>
      <c r="F55" s="87"/>
      <c r="G55" s="87"/>
      <c r="H55" s="87"/>
    </row>
    <row r="56" spans="1:8" ht="10.9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</row>
    <row r="57" spans="1:8" ht="10.9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492672</v>
      </c>
    </row>
    <row r="58" spans="1:8" ht="10.9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20000</v>
      </c>
    </row>
    <row r="59" spans="1:8" ht="10.9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36950.4</v>
      </c>
    </row>
    <row r="60" spans="1:8" ht="10.9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40000</v>
      </c>
    </row>
    <row r="61" spans="1:8" ht="10.9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307920</v>
      </c>
    </row>
    <row r="62" spans="1:8" ht="10.9" customHeight="1">
      <c r="A62" s="67" t="s">
        <v>40</v>
      </c>
      <c r="B62" s="11"/>
      <c r="C62" s="24"/>
      <c r="E62" s="45">
        <f>Assumptions!$E$153</f>
        <v>0</v>
      </c>
      <c r="F62" s="37" t="s">
        <v>164</v>
      </c>
      <c r="H62" s="41">
        <f>C16*E62</f>
        <v>0</v>
      </c>
    </row>
    <row r="63" spans="1:8" ht="10.9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279146.64075757132</v>
      </c>
    </row>
    <row r="64" spans="1:8" ht="10.9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71213.90400000001</v>
      </c>
    </row>
    <row r="65" spans="1:8" ht="10.9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700000</v>
      </c>
    </row>
    <row r="66" spans="1:8" ht="10.9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8171750.9447575714</v>
      </c>
    </row>
    <row r="67" spans="1:8" ht="10.9" customHeight="1">
      <c r="A67" s="91"/>
      <c r="B67" s="47"/>
      <c r="C67" s="47"/>
      <c r="D67" s="47"/>
      <c r="E67" s="47"/>
      <c r="F67" s="47"/>
      <c r="G67" s="47"/>
      <c r="H67" s="92"/>
    </row>
    <row r="68" spans="1:8" ht="10.9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-4171750.9447575714</v>
      </c>
    </row>
    <row r="69" spans="1:8" ht="10.9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-869.11478015782734</v>
      </c>
    </row>
    <row r="70" ht="10.9" customHeight="1"/>
    <row r="71" spans="1:8" ht="10.9" customHeight="1">
      <c r="A71" s="12"/>
      <c r="B71" s="12"/>
      <c r="C71" s="25"/>
      <c r="D71" s="26"/>
      <c r="E71" s="25"/>
      <c r="F71" s="25"/>
      <c r="G71" s="25"/>
      <c r="H71" s="25"/>
    </row>
    <row r="72" spans="1:8" ht="10.9" customHeight="1">
      <c r="A72" s="12"/>
      <c r="B72" s="12"/>
      <c r="C72" s="12"/>
      <c r="D72" s="383" t="s">
        <v>133</v>
      </c>
      <c r="E72" s="383"/>
      <c r="F72" s="383"/>
      <c r="G72" s="383"/>
      <c r="H72" s="383"/>
    </row>
    <row r="73" spans="1:8" ht="10.9" customHeight="1">
      <c r="A73" s="12"/>
      <c r="B73" s="12"/>
      <c r="C73" s="12"/>
      <c r="D73" s="383"/>
      <c r="E73" s="383"/>
      <c r="F73" s="383"/>
      <c r="G73" s="383"/>
      <c r="H73" s="383"/>
    </row>
    <row r="74" spans="1:8" ht="10.9" customHeight="1">
      <c r="A74" s="12"/>
      <c r="B74" s="12"/>
      <c r="C74" s="12"/>
      <c r="D74" s="383"/>
      <c r="E74" s="383"/>
      <c r="F74" s="383"/>
      <c r="G74" s="383"/>
      <c r="H74" s="383"/>
    </row>
    <row r="75" spans="1:8" ht="10.9" customHeight="1">
      <c r="A75" s="12"/>
      <c r="B75" s="12"/>
      <c r="C75" s="12"/>
      <c r="D75" s="12"/>
      <c r="E75" s="12"/>
      <c r="F75" s="12"/>
      <c r="G75" s="12"/>
      <c r="H75" s="12"/>
    </row>
    <row r="76" spans="1:8" ht="10.9" customHeight="1">
      <c r="A76" s="27" t="s">
        <v>121</v>
      </c>
      <c r="B76" s="27"/>
      <c r="C76" s="28"/>
      <c r="D76" s="28"/>
      <c r="E76" s="95" t="str">
        <f>Assumptions!$G$119</f>
        <v>Care Facility</v>
      </c>
      <c r="F76" s="56"/>
      <c r="G76" s="96"/>
      <c r="H76" s="57"/>
    </row>
    <row r="77" spans="1:8" ht="10.9" customHeight="1">
      <c r="A77" s="27" t="s">
        <v>0</v>
      </c>
      <c r="B77" s="28"/>
      <c r="C77" s="28"/>
      <c r="D77" s="28"/>
      <c r="E77" s="95" t="str">
        <f>'Land Values'!$A$92</f>
        <v>Brownfield</v>
      </c>
      <c r="F77" s="56"/>
      <c r="G77" s="56"/>
      <c r="H77" s="58"/>
    </row>
    <row r="78" spans="1:8" ht="10.9" customHeight="1">
      <c r="A78" s="27" t="s">
        <v>1</v>
      </c>
      <c r="B78" s="27"/>
      <c r="C78" s="28"/>
      <c r="D78" s="28"/>
      <c r="E78" s="97" t="str">
        <f>Assumptions!$A$160</f>
        <v>Area Wide</v>
      </c>
      <c r="F78" s="98"/>
      <c r="G78" s="99"/>
      <c r="H78" s="100"/>
    </row>
    <row r="79" spans="1:8" ht="10.9" customHeight="1">
      <c r="A79" s="27" t="s">
        <v>2</v>
      </c>
      <c r="B79" s="27"/>
      <c r="C79" s="11"/>
      <c r="D79" s="62"/>
      <c r="E79" s="63">
        <f>SUM(C113:C124)</f>
        <v>4800</v>
      </c>
      <c r="F79" s="62" t="s">
        <v>3</v>
      </c>
      <c r="G79" s="30"/>
      <c r="H79" s="30"/>
    </row>
    <row r="80" spans="1:8" ht="10.9" customHeight="1">
      <c r="A80" s="27"/>
      <c r="B80" s="28"/>
      <c r="C80" s="62"/>
      <c r="D80" s="64"/>
      <c r="E80" s="62"/>
      <c r="F80" s="30"/>
      <c r="G80" s="30"/>
      <c r="H80" s="30"/>
    </row>
    <row r="81" spans="1:8" ht="10.9" customHeight="1">
      <c r="A81" s="32" t="s">
        <v>4</v>
      </c>
      <c r="B81" s="33"/>
      <c r="C81" s="33"/>
      <c r="D81" s="33"/>
      <c r="E81" s="33"/>
      <c r="F81" s="33"/>
      <c r="G81" s="33"/>
      <c r="H81" s="34"/>
    </row>
    <row r="82" spans="1:8" ht="10.9" customHeight="1">
      <c r="A82" s="65" t="s">
        <v>5</v>
      </c>
      <c r="B82" s="66" t="s">
        <v>6</v>
      </c>
      <c r="C82" s="104"/>
      <c r="D82" s="37" t="s">
        <v>7</v>
      </c>
      <c r="E82" s="29">
        <f>Assumptions!$C$132</f>
        <v>500</v>
      </c>
      <c r="F82" s="37" t="s">
        <v>8</v>
      </c>
      <c r="G82" s="35"/>
      <c r="H82" s="38">
        <f>C82*E82</f>
        <v>0</v>
      </c>
    </row>
    <row r="83" spans="1:8" ht="10.9" customHeight="1">
      <c r="A83" s="65" t="s">
        <v>9</v>
      </c>
      <c r="B83" s="66" t="s">
        <v>10</v>
      </c>
      <c r="C83" s="104"/>
      <c r="D83" s="37" t="s">
        <v>7</v>
      </c>
      <c r="E83" s="29">
        <f>Assumptions!$C$133</f>
        <v>1345</v>
      </c>
      <c r="F83" s="37" t="s">
        <v>8</v>
      </c>
      <c r="G83" s="35"/>
      <c r="H83" s="38">
        <f>C83*E83</f>
        <v>0</v>
      </c>
    </row>
    <row r="84" spans="1:8" ht="10.9" customHeight="1">
      <c r="A84" s="65" t="s">
        <v>11</v>
      </c>
      <c r="B84" s="66" t="s">
        <v>12</v>
      </c>
      <c r="C84" s="104"/>
      <c r="D84" s="37" t="s">
        <v>7</v>
      </c>
      <c r="E84" s="29">
        <f>Assumptions!$C$134</f>
        <v>0</v>
      </c>
      <c r="F84" s="37" t="s">
        <v>8</v>
      </c>
      <c r="G84" s="35"/>
      <c r="H84" s="38">
        <f>C84*E84</f>
        <v>0</v>
      </c>
    </row>
    <row r="85" spans="1:8" ht="10.9" customHeight="1">
      <c r="A85" s="65" t="s">
        <v>13</v>
      </c>
      <c r="B85" s="66" t="s">
        <v>14</v>
      </c>
      <c r="C85" s="104"/>
      <c r="D85" s="37" t="s">
        <v>7</v>
      </c>
      <c r="E85" s="29">
        <f>Assumptions!$C$135</f>
        <v>0</v>
      </c>
      <c r="F85" s="37" t="s">
        <v>8</v>
      </c>
      <c r="G85" s="35"/>
      <c r="H85" s="38">
        <f>C85*E85</f>
        <v>0</v>
      </c>
    </row>
    <row r="86" spans="1:8" ht="10.9" customHeight="1">
      <c r="A86" s="65" t="s">
        <v>15</v>
      </c>
      <c r="B86" s="66" t="s">
        <v>16</v>
      </c>
      <c r="C86" s="105">
        <f>Assumptions!$C$119</f>
        <v>4000</v>
      </c>
      <c r="D86" s="37" t="s">
        <v>7</v>
      </c>
      <c r="E86" s="29">
        <f>Assumptions!$C$136</f>
        <v>1000</v>
      </c>
      <c r="F86" s="37" t="s">
        <v>8</v>
      </c>
      <c r="G86" s="35"/>
      <c r="H86" s="38">
        <f>C86*E86</f>
        <v>4000000</v>
      </c>
    </row>
    <row r="87" spans="1:8" ht="10.9" customHeight="1">
      <c r="A87" s="67" t="s">
        <v>17</v>
      </c>
      <c r="B87" s="66" t="s">
        <v>18</v>
      </c>
      <c r="C87" s="106"/>
      <c r="D87" s="37" t="s">
        <v>7</v>
      </c>
      <c r="E87" s="29">
        <f>Assumptions!$C$137</f>
        <v>2500</v>
      </c>
      <c r="F87" s="37" t="s">
        <v>8</v>
      </c>
      <c r="G87" s="47"/>
      <c r="H87" s="38">
        <f>C87*E87</f>
        <v>0</v>
      </c>
    </row>
    <row r="88" spans="1:8" ht="10.9" customHeight="1">
      <c r="A88" s="67" t="s">
        <v>19</v>
      </c>
      <c r="B88" s="66" t="s">
        <v>20</v>
      </c>
      <c r="C88" s="106"/>
      <c r="D88" s="37" t="s">
        <v>7</v>
      </c>
      <c r="E88" s="29">
        <f>Assumptions!$C$138</f>
        <v>1000</v>
      </c>
      <c r="F88" s="37" t="s">
        <v>8</v>
      </c>
      <c r="G88" s="47"/>
      <c r="H88" s="38">
        <f>C88*E88</f>
        <v>0</v>
      </c>
    </row>
    <row r="89" spans="1:8" ht="10.9" customHeight="1">
      <c r="A89" s="65" t="s">
        <v>21</v>
      </c>
      <c r="B89" s="66" t="s">
        <v>22</v>
      </c>
      <c r="C89" s="107"/>
      <c r="D89" s="37" t="s">
        <v>7</v>
      </c>
      <c r="E89" s="29">
        <f>Assumptions!$C$139</f>
        <v>1200</v>
      </c>
      <c r="F89" s="37" t="s">
        <v>8</v>
      </c>
      <c r="H89" s="38">
        <f>C89*E89</f>
        <v>0</v>
      </c>
    </row>
    <row r="90" spans="1:8" ht="10.9" customHeight="1">
      <c r="A90" s="65" t="s">
        <v>52</v>
      </c>
      <c r="B90" s="69"/>
      <c r="C90" s="104"/>
      <c r="D90" s="37" t="s">
        <v>25</v>
      </c>
      <c r="E90" s="29">
        <f>Assumptions!$C$140</f>
        <v>440</v>
      </c>
      <c r="F90" s="37" t="s">
        <v>8</v>
      </c>
      <c r="G90" s="35"/>
      <c r="H90" s="38">
        <f>C90*E90</f>
        <v>0</v>
      </c>
    </row>
    <row r="91" spans="1:8" ht="10.9" customHeight="1">
      <c r="A91" s="65" t="s">
        <v>23</v>
      </c>
      <c r="B91" s="103" t="s">
        <v>24</v>
      </c>
      <c r="C91" s="104"/>
      <c r="D91" s="37" t="s">
        <v>25</v>
      </c>
      <c r="E91" s="29">
        <f>Assumptions!$C$141</f>
        <v>1200</v>
      </c>
      <c r="F91" s="37" t="s">
        <v>8</v>
      </c>
      <c r="G91" s="35"/>
      <c r="H91" s="38">
        <f>C91*E91</f>
        <v>0</v>
      </c>
    </row>
    <row r="92" spans="1:8" ht="10.9" customHeight="1">
      <c r="A92" s="65" t="s">
        <v>23</v>
      </c>
      <c r="B92" s="103" t="s">
        <v>24</v>
      </c>
      <c r="C92" s="104"/>
      <c r="D92" s="37" t="s">
        <v>25</v>
      </c>
      <c r="E92" s="29">
        <f>Assumptions!$C$142</f>
        <v>500</v>
      </c>
      <c r="F92" s="37" t="s">
        <v>8</v>
      </c>
      <c r="G92" s="35"/>
      <c r="H92" s="38">
        <f>C92*E92</f>
        <v>0</v>
      </c>
    </row>
    <row r="93" spans="1:8" ht="10.9" customHeight="1">
      <c r="A93" s="65" t="s">
        <v>23</v>
      </c>
      <c r="B93" s="103" t="s">
        <v>24</v>
      </c>
      <c r="C93" s="104"/>
      <c r="D93" s="37" t="s">
        <v>25</v>
      </c>
      <c r="E93" s="29">
        <f>Assumptions!$C$143</f>
        <v>0</v>
      </c>
      <c r="F93" s="37" t="s">
        <v>8</v>
      </c>
      <c r="G93" s="35"/>
      <c r="H93" s="38">
        <f>C93*E93</f>
        <v>0</v>
      </c>
    </row>
    <row r="94" spans="1:8" ht="10.9" customHeight="1">
      <c r="A94" s="70"/>
      <c r="B94" s="39"/>
      <c r="C94" s="33"/>
      <c r="D94" s="33"/>
      <c r="E94" s="33"/>
      <c r="F94" s="33"/>
      <c r="G94" s="33"/>
      <c r="H94" s="40"/>
    </row>
    <row r="95" spans="1:8" ht="10.9" customHeight="1">
      <c r="A95" s="71" t="s">
        <v>4</v>
      </c>
      <c r="B95" s="33"/>
      <c r="C95" s="33"/>
      <c r="D95" s="33"/>
      <c r="E95" s="33"/>
      <c r="F95" s="33"/>
      <c r="G95" s="33"/>
      <c r="H95" s="43">
        <f>SUM(H82:H94)</f>
        <v>4000000</v>
      </c>
    </row>
    <row r="96" spans="1:8" ht="10.9" customHeight="1">
      <c r="A96" s="72"/>
      <c r="B96" s="46"/>
      <c r="C96" s="73"/>
      <c r="D96" s="46"/>
      <c r="E96" s="74"/>
      <c r="F96" s="46"/>
      <c r="G96" s="74"/>
      <c r="H96" s="75"/>
    </row>
    <row r="97" spans="1:8" ht="10.9" customHeight="1">
      <c r="A97" s="71" t="s">
        <v>26</v>
      </c>
      <c r="B97" s="33"/>
      <c r="C97" s="33"/>
      <c r="D97" s="33"/>
      <c r="E97" s="33"/>
      <c r="F97" s="33"/>
      <c r="G97" s="33"/>
      <c r="H97" s="42"/>
    </row>
    <row r="98" spans="1:8" ht="10.9" customHeight="1">
      <c r="A98" s="76" t="s">
        <v>27</v>
      </c>
      <c r="B98" s="77" t="s">
        <v>28</v>
      </c>
      <c r="C98" s="73"/>
      <c r="D98" s="46"/>
      <c r="E98" s="74"/>
      <c r="F98" s="46"/>
      <c r="G98" s="74"/>
      <c r="H98" s="75"/>
    </row>
    <row r="99" spans="1:8" ht="10.9" customHeight="1">
      <c r="A99" s="65" t="s">
        <v>5</v>
      </c>
      <c r="B99" s="78">
        <f>Assumptions!$D$115</f>
        <v>2</v>
      </c>
      <c r="C99" s="36">
        <f>C82*B99</f>
        <v>0</v>
      </c>
      <c r="D99" s="37" t="s">
        <v>7</v>
      </c>
      <c r="E99" s="29"/>
      <c r="F99" s="37" t="s">
        <v>8</v>
      </c>
      <c r="G99" s="35"/>
      <c r="H99" s="38">
        <f>C99*E99</f>
        <v>0</v>
      </c>
    </row>
    <row r="100" spans="1:8" ht="10.9" customHeight="1">
      <c r="A100" s="65" t="s">
        <v>9</v>
      </c>
      <c r="B100" s="78">
        <f>Assumptions!$D$116</f>
        <v>2</v>
      </c>
      <c r="C100" s="36">
        <f>C83*B100</f>
        <v>0</v>
      </c>
      <c r="D100" s="37" t="s">
        <v>7</v>
      </c>
      <c r="E100" s="29"/>
      <c r="F100" s="37" t="s">
        <v>8</v>
      </c>
      <c r="G100" s="35"/>
      <c r="H100" s="38">
        <f>C100*E100</f>
        <v>0</v>
      </c>
    </row>
    <row r="101" spans="1:8" ht="10.9" customHeight="1">
      <c r="A101" s="65" t="s">
        <v>11</v>
      </c>
      <c r="B101" s="78">
        <f>Assumptions!$D$117</f>
        <v>3</v>
      </c>
      <c r="C101" s="36">
        <f>C84*B101</f>
        <v>0</v>
      </c>
      <c r="D101" s="37" t="s">
        <v>7</v>
      </c>
      <c r="E101" s="29"/>
      <c r="F101" s="37" t="s">
        <v>8</v>
      </c>
      <c r="G101" s="35"/>
      <c r="H101" s="38">
        <f>C101*E101</f>
        <v>0</v>
      </c>
    </row>
    <row r="102" spans="1:8" ht="10.9" customHeight="1">
      <c r="A102" s="65" t="s">
        <v>13</v>
      </c>
      <c r="B102" s="78">
        <f>Assumptions!$D$118</f>
        <v>1.5</v>
      </c>
      <c r="C102" s="36">
        <f>C85*B102</f>
        <v>0</v>
      </c>
      <c r="D102" s="37" t="s">
        <v>7</v>
      </c>
      <c r="E102" s="29"/>
      <c r="F102" s="37" t="s">
        <v>8</v>
      </c>
      <c r="G102" s="35"/>
      <c r="H102" s="38">
        <f>C102*E102</f>
        <v>0</v>
      </c>
    </row>
    <row r="103" spans="1:8" ht="10.9" customHeight="1">
      <c r="A103" s="65" t="s">
        <v>15</v>
      </c>
      <c r="B103" s="78">
        <f>Assumptions!$D$119</f>
        <v>1.5</v>
      </c>
      <c r="C103" s="36">
        <f>C86*B103</f>
        <v>6000</v>
      </c>
      <c r="D103" s="37" t="s">
        <v>7</v>
      </c>
      <c r="E103" s="55">
        <f>'Land Values'!$D$92</f>
        <v>20</v>
      </c>
      <c r="F103" s="37" t="s">
        <v>8</v>
      </c>
      <c r="G103" s="35"/>
      <c r="H103" s="38">
        <f>C103*E103</f>
        <v>120000</v>
      </c>
    </row>
    <row r="104" spans="1:8" ht="10.9" customHeight="1">
      <c r="A104" s="67" t="s">
        <v>17</v>
      </c>
      <c r="B104" s="78">
        <f>Assumptions!$D$120</f>
        <v>2</v>
      </c>
      <c r="C104" s="36">
        <f>C87*B104</f>
        <v>0</v>
      </c>
      <c r="D104" s="37" t="s">
        <v>7</v>
      </c>
      <c r="E104" s="29"/>
      <c r="F104" s="37" t="s">
        <v>8</v>
      </c>
      <c r="G104" s="47"/>
      <c r="H104" s="38">
        <f>C104*E104</f>
        <v>0</v>
      </c>
    </row>
    <row r="105" spans="1:8" ht="10.9" customHeight="1">
      <c r="A105" s="67" t="s">
        <v>19</v>
      </c>
      <c r="B105" s="78">
        <f>Assumptions!$D$121</f>
        <v>1.5</v>
      </c>
      <c r="C105" s="36">
        <f>C88*B105</f>
        <v>0</v>
      </c>
      <c r="D105" s="37" t="s">
        <v>7</v>
      </c>
      <c r="E105" s="29"/>
      <c r="F105" s="37" t="s">
        <v>8</v>
      </c>
      <c r="G105" s="47"/>
      <c r="H105" s="38">
        <f>C105*E105</f>
        <v>0</v>
      </c>
    </row>
    <row r="106" spans="1:8" ht="10.9" customHeight="1">
      <c r="A106" s="65" t="s">
        <v>21</v>
      </c>
      <c r="B106" s="78">
        <f>Assumptions!$D$122</f>
        <v>3</v>
      </c>
      <c r="C106" s="36">
        <f>C89*B106</f>
        <v>0</v>
      </c>
      <c r="D106" s="37" t="s">
        <v>7</v>
      </c>
      <c r="E106" s="29"/>
      <c r="F106" s="37" t="s">
        <v>8</v>
      </c>
      <c r="H106" s="38">
        <f>C106*E106</f>
        <v>0</v>
      </c>
    </row>
    <row r="107" spans="1:8" ht="10.9" customHeight="1">
      <c r="A107" s="79" t="s">
        <v>52</v>
      </c>
      <c r="B107" s="78">
        <f>Assumptions!$D$123</f>
        <v>2</v>
      </c>
      <c r="C107" s="36">
        <f>C90*B107</f>
        <v>0</v>
      </c>
      <c r="D107" s="37" t="s">
        <v>25</v>
      </c>
      <c r="E107" s="29"/>
      <c r="F107" s="37" t="s">
        <v>8</v>
      </c>
      <c r="G107" s="35"/>
      <c r="H107" s="38">
        <f>C107*E107</f>
        <v>0</v>
      </c>
    </row>
    <row r="108" spans="1:8" ht="10.9" customHeight="1">
      <c r="A108" s="79" t="str">
        <f>B91</f>
        <v>Blank</v>
      </c>
      <c r="B108" s="78">
        <f>Assumptions!$D$124</f>
        <v>2</v>
      </c>
      <c r="C108" s="36">
        <f>C91*B108</f>
        <v>0</v>
      </c>
      <c r="D108" s="37" t="s">
        <v>25</v>
      </c>
      <c r="E108" s="29"/>
      <c r="F108" s="37" t="s">
        <v>8</v>
      </c>
      <c r="G108" s="35"/>
      <c r="H108" s="38">
        <f>C108*E108</f>
        <v>0</v>
      </c>
    </row>
    <row r="109" spans="1:8" ht="10.9" customHeight="1">
      <c r="A109" s="79" t="str">
        <f>B92</f>
        <v>Blank</v>
      </c>
      <c r="B109" s="78">
        <f>Assumptions!$D$125</f>
        <v>2</v>
      </c>
      <c r="C109" s="36">
        <f>C92*B109</f>
        <v>0</v>
      </c>
      <c r="D109" s="37" t="s">
        <v>25</v>
      </c>
      <c r="E109" s="29"/>
      <c r="F109" s="37" t="s">
        <v>8</v>
      </c>
      <c r="G109" s="35"/>
      <c r="H109" s="38">
        <f>C109*E109</f>
        <v>0</v>
      </c>
    </row>
    <row r="110" spans="1:8" ht="10.9" customHeight="1">
      <c r="A110" s="79" t="str">
        <f>B93</f>
        <v>Blank</v>
      </c>
      <c r="B110" s="78">
        <f>Assumptions!$D$126</f>
        <v>0</v>
      </c>
      <c r="C110" s="36">
        <f>C93*B110</f>
        <v>0</v>
      </c>
      <c r="D110" s="37" t="s">
        <v>25</v>
      </c>
      <c r="E110" s="29"/>
      <c r="F110" s="37" t="s">
        <v>8</v>
      </c>
      <c r="G110" s="35"/>
      <c r="H110" s="38">
        <f>C110*E110</f>
        <v>0</v>
      </c>
    </row>
    <row r="111" spans="1:8" ht="10.9" customHeight="1">
      <c r="A111" s="80" t="s">
        <v>29</v>
      </c>
      <c r="B111" s="81"/>
      <c r="C111" s="82"/>
      <c r="D111" s="81"/>
      <c r="E111" s="83" t="s">
        <v>154</v>
      </c>
      <c r="F111" s="81"/>
      <c r="G111" s="44">
        <f>IF(SUM(H99:H110)&lt;250000,1%,IF(SUM(H99:H110)&lt;500000,3%,IF(SUM(H99:H110)&gt;500000,4%)))</f>
        <v>0.01</v>
      </c>
      <c r="H111" s="84">
        <f>SUM(H99:H110)*G111</f>
        <v>1200</v>
      </c>
    </row>
    <row r="112" spans="1:8" ht="10.9" customHeight="1">
      <c r="A112" s="76"/>
      <c r="B112" s="77" t="s">
        <v>30</v>
      </c>
      <c r="C112" s="73"/>
      <c r="D112" s="46"/>
      <c r="E112" s="74"/>
      <c r="F112" s="46"/>
      <c r="G112" s="74"/>
      <c r="H112" s="75"/>
    </row>
    <row r="113" spans="1:8" ht="10.9" customHeight="1">
      <c r="A113" s="65" t="s">
        <v>5</v>
      </c>
      <c r="B113" s="85">
        <f>Assumptions!$E$115</f>
        <v>1</v>
      </c>
      <c r="C113" s="36">
        <f>C82*B113</f>
        <v>0</v>
      </c>
      <c r="D113" s="37" t="s">
        <v>7</v>
      </c>
      <c r="E113" s="29">
        <f>Assumptions!$F$115</f>
        <v>587</v>
      </c>
      <c r="F113" s="37" t="s">
        <v>8</v>
      </c>
      <c r="G113" s="35"/>
      <c r="H113" s="38">
        <f>C113*E113</f>
        <v>0</v>
      </c>
    </row>
    <row r="114" spans="1:8" ht="10.9" customHeight="1">
      <c r="A114" s="65" t="s">
        <v>9</v>
      </c>
      <c r="B114" s="85">
        <f>Assumptions!$E$116</f>
        <v>1.2</v>
      </c>
      <c r="C114" s="36">
        <f>C83*B114</f>
        <v>0</v>
      </c>
      <c r="D114" s="37" t="s">
        <v>7</v>
      </c>
      <c r="E114" s="29">
        <f>Assumptions!$F$116</f>
        <v>1339</v>
      </c>
      <c r="F114" s="37" t="s">
        <v>8</v>
      </c>
      <c r="G114" s="35"/>
      <c r="H114" s="38">
        <f>C114*E114</f>
        <v>0</v>
      </c>
    </row>
    <row r="115" spans="1:8" ht="10.9" customHeight="1">
      <c r="A115" s="65" t="s">
        <v>11</v>
      </c>
      <c r="B115" s="85">
        <f>Assumptions!$E$117</f>
        <v>1</v>
      </c>
      <c r="C115" s="36">
        <f>C84*B115</f>
        <v>0</v>
      </c>
      <c r="D115" s="37" t="s">
        <v>7</v>
      </c>
      <c r="E115" s="29">
        <f>Assumptions!$F$117</f>
        <v>1214</v>
      </c>
      <c r="F115" s="37" t="s">
        <v>8</v>
      </c>
      <c r="G115" s="35"/>
      <c r="H115" s="38">
        <f>C115*E115</f>
        <v>0</v>
      </c>
    </row>
    <row r="116" spans="1:8" ht="10.9" customHeight="1">
      <c r="A116" s="65" t="s">
        <v>13</v>
      </c>
      <c r="B116" s="85">
        <f>Assumptions!$E$118</f>
        <v>1</v>
      </c>
      <c r="C116" s="36">
        <f>C85*B116</f>
        <v>0</v>
      </c>
      <c r="D116" s="37" t="s">
        <v>7</v>
      </c>
      <c r="E116" s="29">
        <f>Assumptions!$F$118</f>
        <v>823</v>
      </c>
      <c r="F116" s="37" t="s">
        <v>8</v>
      </c>
      <c r="G116" s="35"/>
      <c r="H116" s="38">
        <f>C116*E116</f>
        <v>0</v>
      </c>
    </row>
    <row r="117" spans="1:8" ht="10.9" customHeight="1">
      <c r="A117" s="65" t="s">
        <v>15</v>
      </c>
      <c r="B117" s="85">
        <f>Assumptions!$E$119</f>
        <v>1.2</v>
      </c>
      <c r="C117" s="36">
        <f>C86*B117</f>
        <v>4800</v>
      </c>
      <c r="D117" s="37" t="s">
        <v>7</v>
      </c>
      <c r="E117" s="29">
        <f>Assumptions!$F$119</f>
        <v>1283</v>
      </c>
      <c r="F117" s="37" t="s">
        <v>8</v>
      </c>
      <c r="G117" s="35"/>
      <c r="H117" s="38">
        <f>C117*E117</f>
        <v>6158400</v>
      </c>
    </row>
    <row r="118" spans="1:8" ht="10.9" customHeight="1">
      <c r="A118" s="67" t="s">
        <v>17</v>
      </c>
      <c r="B118" s="85">
        <f>Assumptions!$E$120</f>
        <v>1.2</v>
      </c>
      <c r="C118" s="36">
        <f>C87*B118</f>
        <v>0</v>
      </c>
      <c r="D118" s="37" t="s">
        <v>7</v>
      </c>
      <c r="E118" s="29">
        <f>Assumptions!$F$120</f>
        <v>1865</v>
      </c>
      <c r="F118" s="37" t="s">
        <v>8</v>
      </c>
      <c r="G118" s="47"/>
      <c r="H118" s="38">
        <f>C118*E118</f>
        <v>0</v>
      </c>
    </row>
    <row r="119" spans="1:8" ht="10.9" customHeight="1">
      <c r="A119" s="67" t="s">
        <v>19</v>
      </c>
      <c r="B119" s="85">
        <f>Assumptions!$E$121</f>
        <v>1</v>
      </c>
      <c r="C119" s="36">
        <f>C88*B119</f>
        <v>0</v>
      </c>
      <c r="D119" s="37" t="s">
        <v>7</v>
      </c>
      <c r="E119" s="29">
        <f>Assumptions!$F$121</f>
        <v>1985</v>
      </c>
      <c r="F119" s="37" t="s">
        <v>8</v>
      </c>
      <c r="G119" s="47"/>
      <c r="H119" s="38">
        <f>C119*E119</f>
        <v>0</v>
      </c>
    </row>
    <row r="120" spans="1:8" ht="10.9" customHeight="1">
      <c r="A120" s="65" t="s">
        <v>21</v>
      </c>
      <c r="B120" s="85">
        <f>Assumptions!$E$122</f>
        <v>1</v>
      </c>
      <c r="C120" s="36">
        <f>C89*B120</f>
        <v>0</v>
      </c>
      <c r="D120" s="37" t="s">
        <v>7</v>
      </c>
      <c r="E120" s="29">
        <f>Assumptions!$F$122</f>
        <v>903</v>
      </c>
      <c r="F120" s="37" t="s">
        <v>8</v>
      </c>
      <c r="H120" s="38">
        <f>C120*E120</f>
        <v>0</v>
      </c>
    </row>
    <row r="121" spans="1:8" ht="10.9" customHeight="1">
      <c r="A121" s="86" t="s">
        <v>52</v>
      </c>
      <c r="B121" s="85">
        <f>Assumptions!$E$123</f>
        <v>1</v>
      </c>
      <c r="C121" s="36">
        <f>C90*B121</f>
        <v>0</v>
      </c>
      <c r="D121" s="37" t="s">
        <v>25</v>
      </c>
      <c r="E121" s="29">
        <f>Assumptions!$F$123</f>
        <v>504</v>
      </c>
      <c r="F121" s="37" t="s">
        <v>8</v>
      </c>
      <c r="G121" s="35"/>
      <c r="H121" s="38">
        <f>C121*E121</f>
        <v>0</v>
      </c>
    </row>
    <row r="122" spans="1:8" ht="10.9" customHeight="1">
      <c r="A122" s="86" t="str">
        <f>B91</f>
        <v>Blank</v>
      </c>
      <c r="B122" s="85">
        <f>Assumptions!$E$124</f>
        <v>1</v>
      </c>
      <c r="C122" s="36">
        <f>C91*B122</f>
        <v>0</v>
      </c>
      <c r="D122" s="37" t="s">
        <v>25</v>
      </c>
      <c r="E122" s="29"/>
      <c r="F122" s="37" t="s">
        <v>8</v>
      </c>
      <c r="G122" s="35"/>
      <c r="H122" s="38">
        <f>C122*E122</f>
        <v>0</v>
      </c>
    </row>
    <row r="123" spans="1:8" ht="10.9" customHeight="1">
      <c r="A123" s="86" t="str">
        <f>B92</f>
        <v>Blank</v>
      </c>
      <c r="B123" s="85">
        <f>Assumptions!$E$125</f>
        <v>1</v>
      </c>
      <c r="C123" s="36">
        <f>C92*B123</f>
        <v>0</v>
      </c>
      <c r="D123" s="37" t="s">
        <v>25</v>
      </c>
      <c r="E123" s="29"/>
      <c r="F123" s="37" t="s">
        <v>8</v>
      </c>
      <c r="G123" s="35"/>
      <c r="H123" s="38">
        <f>C123*E123</f>
        <v>0</v>
      </c>
    </row>
    <row r="124" spans="1:8" ht="10.9" customHeight="1">
      <c r="A124" s="86" t="str">
        <f>B93</f>
        <v>Blank</v>
      </c>
      <c r="B124" s="85">
        <f>Assumptions!$E$126</f>
        <v>0</v>
      </c>
      <c r="C124" s="36">
        <f>C93*B124</f>
        <v>0</v>
      </c>
      <c r="D124" s="37" t="s">
        <v>25</v>
      </c>
      <c r="E124" s="29"/>
      <c r="F124" s="37" t="s">
        <v>8</v>
      </c>
      <c r="G124" s="35"/>
      <c r="H124" s="38">
        <f>C124*E124</f>
        <v>0</v>
      </c>
    </row>
    <row r="125" spans="1:8" ht="10.9" customHeight="1">
      <c r="A125" s="87"/>
      <c r="B125" s="87"/>
      <c r="C125" s="87"/>
      <c r="D125" s="39"/>
      <c r="E125" s="87"/>
      <c r="F125" s="87"/>
      <c r="G125" s="87"/>
      <c r="H125" s="87"/>
    </row>
    <row r="126" spans="1:8" ht="10.9" customHeight="1">
      <c r="A126" s="67" t="s">
        <v>31</v>
      </c>
      <c r="B126" s="11"/>
      <c r="E126" s="88">
        <f>Assumptions!$E$147</f>
        <v>0</v>
      </c>
      <c r="F126" s="46" t="s">
        <v>32</v>
      </c>
      <c r="H126" s="38">
        <f>SUM(C113:C124)*E126</f>
        <v>0</v>
      </c>
    </row>
    <row r="127" spans="1:8" ht="10.9" customHeight="1">
      <c r="A127" s="67" t="s">
        <v>33</v>
      </c>
      <c r="B127" s="28"/>
      <c r="C127" s="47"/>
      <c r="D127" s="35"/>
      <c r="E127" s="102">
        <f>Assumptions!$E$148</f>
        <v>0.08</v>
      </c>
      <c r="F127" s="37" t="s">
        <v>34</v>
      </c>
      <c r="G127" s="35"/>
      <c r="H127" s="38">
        <f>SUM(H113:H124)*E127</f>
        <v>492672</v>
      </c>
    </row>
    <row r="128" spans="1:8" ht="10.9" customHeight="1">
      <c r="A128" s="67" t="s">
        <v>35</v>
      </c>
      <c r="B128" s="28"/>
      <c r="C128" s="47"/>
      <c r="D128" s="35"/>
      <c r="E128" s="102">
        <f>Assumptions!$E$149</f>
        <v>0.005</v>
      </c>
      <c r="F128" s="37" t="s">
        <v>36</v>
      </c>
      <c r="G128" s="35"/>
      <c r="H128" s="38">
        <f>H95*E128</f>
        <v>20000</v>
      </c>
    </row>
    <row r="129" spans="1:8" ht="10.9" customHeight="1">
      <c r="A129" s="67" t="s">
        <v>37</v>
      </c>
      <c r="B129" s="28"/>
      <c r="C129" s="47"/>
      <c r="D129" s="35"/>
      <c r="E129" s="102">
        <f>Assumptions!$E$150</f>
        <v>0.006</v>
      </c>
      <c r="F129" s="37" t="s">
        <v>34</v>
      </c>
      <c r="G129" s="35"/>
      <c r="H129" s="38">
        <f>SUM(H113:H124)*E129</f>
        <v>36950.4</v>
      </c>
    </row>
    <row r="130" spans="1:8" ht="10.9" customHeight="1">
      <c r="A130" s="67" t="s">
        <v>38</v>
      </c>
      <c r="B130" s="28"/>
      <c r="C130" s="47"/>
      <c r="D130" s="35"/>
      <c r="E130" s="102">
        <f>Assumptions!$E$151</f>
        <v>0.01</v>
      </c>
      <c r="F130" s="37" t="s">
        <v>36</v>
      </c>
      <c r="G130" s="35"/>
      <c r="H130" s="38">
        <f>SUM(H82:H87)*E130+H89*E130</f>
        <v>40000</v>
      </c>
    </row>
    <row r="131" spans="1:8" ht="10.9" customHeight="1">
      <c r="A131" s="67" t="s">
        <v>39</v>
      </c>
      <c r="B131" s="28"/>
      <c r="C131" s="48"/>
      <c r="D131" s="35"/>
      <c r="E131" s="102">
        <f>Assumptions!$E$152</f>
        <v>0.05</v>
      </c>
      <c r="F131" s="37" t="s">
        <v>34</v>
      </c>
      <c r="G131" s="35"/>
      <c r="H131" s="38">
        <f>SUM(H113:H124)*E131</f>
        <v>307920</v>
      </c>
    </row>
    <row r="132" spans="1:8" ht="10.9" customHeight="1">
      <c r="A132" s="67" t="s">
        <v>40</v>
      </c>
      <c r="B132" s="11"/>
      <c r="C132" s="24"/>
      <c r="E132" s="45">
        <f>Assumptions!$E$153</f>
        <v>0</v>
      </c>
      <c r="F132" s="37" t="s">
        <v>164</v>
      </c>
      <c r="H132" s="41">
        <f>C86*E132</f>
        <v>0</v>
      </c>
    </row>
    <row r="133" spans="1:8" ht="10.9" customHeight="1">
      <c r="A133" s="67" t="s">
        <v>42</v>
      </c>
      <c r="B133" s="28"/>
      <c r="C133" s="44">
        <f>Assumptions!$C$154</f>
        <v>0.06</v>
      </c>
      <c r="D133" s="36">
        <f>Assumptions!$D$154</f>
        <v>12</v>
      </c>
      <c r="E133" s="89" t="s">
        <v>43</v>
      </c>
      <c r="F133" s="29">
        <f>Assumptions!$G$154</f>
        <v>3</v>
      </c>
      <c r="G133" s="90" t="s">
        <v>109</v>
      </c>
      <c r="H133" s="38">
        <f>(((SUM(H99:H111)*POWER((1+C133/12),((D133+F133)/12)*12))-SUM(H99:H111))   +     ((((SUM(H113:H132)*POWER((1+C133/12),((D133+F133)/12)*12))-SUM(H113:H132))*0.5)))</f>
        <v>283477.608743582</v>
      </c>
    </row>
    <row r="134" spans="1:8" ht="10.9" customHeight="1">
      <c r="A134" s="67" t="s">
        <v>44</v>
      </c>
      <c r="B134" s="28"/>
      <c r="C134" s="44">
        <f>Assumptions!$C$155</f>
        <v>0.01</v>
      </c>
      <c r="D134" s="37" t="s">
        <v>45</v>
      </c>
      <c r="E134" s="35"/>
      <c r="F134" s="35"/>
      <c r="G134" s="35"/>
      <c r="H134" s="38">
        <f>SUM(H99:H132)*C134</f>
        <v>71771.424</v>
      </c>
    </row>
    <row r="135" spans="1:8" ht="10.9" customHeight="1">
      <c r="A135" s="67" t="s">
        <v>46</v>
      </c>
      <c r="B135" s="28"/>
      <c r="C135" s="35"/>
      <c r="D135" s="44">
        <f>Assumptions!$D$156</f>
        <v>0.175</v>
      </c>
      <c r="E135" s="37" t="s">
        <v>47</v>
      </c>
      <c r="F135" s="35"/>
      <c r="G135" s="35"/>
      <c r="H135" s="38">
        <f>H95*D135</f>
        <v>700000</v>
      </c>
    </row>
    <row r="136" spans="1:8" ht="10.9" customHeight="1">
      <c r="A136" s="71" t="s">
        <v>48</v>
      </c>
      <c r="B136" s="33"/>
      <c r="C136" s="33"/>
      <c r="D136" s="33"/>
      <c r="E136" s="33"/>
      <c r="F136" s="33"/>
      <c r="G136" s="33"/>
      <c r="H136" s="43">
        <f>SUM(H99:H135)</f>
        <v>8232391.4327435819</v>
      </c>
    </row>
    <row r="137" spans="1:8" ht="10.9" customHeight="1">
      <c r="A137" s="91"/>
      <c r="B137" s="47"/>
      <c r="C137" s="47"/>
      <c r="D137" s="47"/>
      <c r="E137" s="47"/>
      <c r="F137" s="47"/>
      <c r="G137" s="47"/>
      <c r="H137" s="92"/>
    </row>
    <row r="138" spans="1:8" ht="10.9" customHeight="1">
      <c r="A138" s="93" t="s">
        <v>49</v>
      </c>
      <c r="B138" s="49"/>
      <c r="C138" s="49"/>
      <c r="D138" s="49"/>
      <c r="E138" s="49"/>
      <c r="F138" s="49"/>
      <c r="G138" s="49"/>
      <c r="H138" s="50">
        <f>H95-H136</f>
        <v>-4232391.4327435819</v>
      </c>
    </row>
    <row r="139" spans="1:8" ht="10.9" customHeight="1">
      <c r="A139" s="93" t="s">
        <v>50</v>
      </c>
      <c r="B139" s="49"/>
      <c r="C139" s="49"/>
      <c r="D139" s="49"/>
      <c r="E139" s="49"/>
      <c r="F139" s="49"/>
      <c r="G139" s="49"/>
      <c r="H139" s="94">
        <f>H138/E79</f>
        <v>-881.74821515491294</v>
      </c>
    </row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  <row r="432" ht="10.9" customHeight="1"/>
    <row r="433" ht="10.9" customHeight="1"/>
    <row r="434" ht="10.9" customHeight="1"/>
    <row r="435" ht="10.9" customHeight="1"/>
    <row r="436" ht="10.9" customHeight="1"/>
    <row r="437" ht="10.9" customHeight="1"/>
    <row r="438" ht="10.9" customHeight="1"/>
    <row r="439" ht="10.9" customHeight="1"/>
    <row r="440" ht="10.9" customHeight="1"/>
    <row r="441" ht="10.9" customHeight="1"/>
    <row r="442" ht="10.9" customHeight="1"/>
    <row r="443" ht="10.9" customHeight="1"/>
    <row r="444" ht="10.9" customHeight="1"/>
    <row r="445" ht="10.9" customHeight="1"/>
    <row r="446" ht="10.9" customHeight="1"/>
    <row r="447" ht="10.9" customHeight="1"/>
    <row r="448" ht="10.9" customHeight="1"/>
  </sheetData>
  <mergeCells count="4">
    <mergeCell ref="A1:B5"/>
    <mergeCell ref="D2:H4"/>
    <mergeCell ref="A71:B75"/>
    <mergeCell ref="D72:H7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4577" r:id="rId4">
          <objectPr defaultSize="0" r:id="rId5">
            <anchor moveWithCells="1" sizeWithCells="1">
              <from>
                <xdr:col>0</xdr:col>
                <xdr:colOff>152753</xdr:colOff>
                <xdr:row>0</xdr:row>
                <xdr:rowOff>123825</xdr:rowOff>
              </from>
              <to>
                <xdr:col>2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4577" r:id="rId4"/>
      </mc:Fallback>
    </mc:AlternateContent>
    <mc:AlternateContent xmlns:mc="http://schemas.openxmlformats.org/markup-compatibility/2006">
      <mc:Choice Requires="x14">
        <oleObject progId="WordPad.Document.1" shapeId="24581" r:id="rId6">
          <objectPr defaultSize="0" r:id="rId5">
            <anchor moveWithCells="1" sizeWithCells="1">
              <from>
                <xdr:col>0</xdr:col>
                <xdr:colOff>152753</xdr:colOff>
                <xdr:row>70</xdr:row>
                <xdr:rowOff>123825</xdr:rowOff>
              </from>
              <to>
                <xdr:col>2</xdr:col>
                <xdr:colOff>266551</xdr:colOff>
                <xdr:row>74</xdr:row>
                <xdr:rowOff>104775</xdr:rowOff>
              </to>
            </anchor>
          </objectPr>
        </oleObject>
      </mc:Choice>
      <mc:Fallback>
        <oleObject progId="WordPad.Document.1" shapeId="24581" r:id="rId6"/>
      </mc:Fallback>
    </mc:AlternateContent>
  </oleObjects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396"/>
  <sheetViews>
    <sheetView topLeftCell="A130" zoomScale="50" view="normal" workbookViewId="0">
      <selection pane="topLeft" activeCell="A141" sqref="A141:J212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8" ht="10.9" customHeight="1">
      <c r="A1" s="12"/>
      <c r="B1" s="12"/>
      <c r="C1" s="25"/>
      <c r="D1" s="26"/>
      <c r="E1" s="25"/>
      <c r="F1" s="25"/>
      <c r="G1" s="25"/>
      <c r="H1" s="25"/>
    </row>
    <row r="2" spans="1:8" ht="10.9" customHeight="1">
      <c r="A2" s="12"/>
      <c r="B2" s="12"/>
      <c r="C2" s="12"/>
      <c r="D2" s="384" t="s">
        <v>134</v>
      </c>
      <c r="E2" s="384"/>
      <c r="F2" s="384"/>
      <c r="G2" s="384"/>
      <c r="H2" s="384"/>
    </row>
    <row r="3" spans="1:8" ht="10.9" customHeight="1">
      <c r="A3" s="12"/>
      <c r="B3" s="12"/>
      <c r="C3" s="12"/>
      <c r="D3" s="384"/>
      <c r="E3" s="384"/>
      <c r="F3" s="384"/>
      <c r="G3" s="384"/>
      <c r="H3" s="384"/>
    </row>
    <row r="4" spans="1:8" ht="10.9" customHeight="1">
      <c r="A4" s="12"/>
      <c r="B4" s="12"/>
      <c r="C4" s="12"/>
      <c r="D4" s="384"/>
      <c r="E4" s="384"/>
      <c r="F4" s="384"/>
      <c r="G4" s="384"/>
      <c r="H4" s="384"/>
    </row>
    <row r="5" spans="1:8" ht="10.9" customHeight="1">
      <c r="A5" s="12"/>
      <c r="B5" s="12"/>
      <c r="C5" s="12"/>
      <c r="D5" s="12"/>
      <c r="E5" s="12"/>
      <c r="F5" s="12"/>
      <c r="G5" s="12"/>
      <c r="H5" s="12"/>
    </row>
    <row r="6" spans="1:8" ht="10.9" customHeight="1">
      <c r="A6" s="27" t="s">
        <v>121</v>
      </c>
      <c r="B6" s="27"/>
      <c r="C6" s="28"/>
      <c r="D6" s="28"/>
      <c r="E6" s="95" t="str">
        <f>Assumptions!$G$120</f>
        <v>Mid Range Hotel</v>
      </c>
      <c r="F6" s="56"/>
      <c r="G6" s="96"/>
      <c r="H6" s="57"/>
    </row>
    <row r="7" spans="1:8" ht="10.9" customHeight="1">
      <c r="A7" s="27" t="s">
        <v>0</v>
      </c>
      <c r="B7" s="28"/>
      <c r="C7" s="28"/>
      <c r="D7" s="28"/>
      <c r="E7" s="95" t="str">
        <f>'Land Values'!$A$106</f>
        <v>Greenfield</v>
      </c>
      <c r="F7" s="56"/>
      <c r="G7" s="56"/>
      <c r="H7" s="58"/>
    </row>
    <row r="8" spans="1:8" ht="10.9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</row>
    <row r="9" spans="1:8" ht="10.9" customHeight="1">
      <c r="A9" s="27" t="s">
        <v>2</v>
      </c>
      <c r="B9" s="27"/>
      <c r="C9" s="11"/>
      <c r="D9" s="62"/>
      <c r="E9" s="63">
        <f>SUM(C43:C54)</f>
        <v>3600</v>
      </c>
      <c r="F9" s="62" t="s">
        <v>3</v>
      </c>
      <c r="G9" s="30"/>
      <c r="H9" s="30"/>
    </row>
    <row r="10" spans="1:8" ht="10.9" customHeight="1">
      <c r="A10" s="27"/>
      <c r="B10" s="28"/>
      <c r="C10" s="62"/>
      <c r="D10" s="64"/>
      <c r="E10" s="62"/>
      <c r="F10" s="30"/>
      <c r="G10" s="30"/>
      <c r="H10" s="30"/>
    </row>
    <row r="11" spans="1:8" ht="10.9" customHeight="1">
      <c r="A11" s="32" t="s">
        <v>4</v>
      </c>
      <c r="B11" s="33"/>
      <c r="C11" s="33"/>
      <c r="D11" s="33"/>
      <c r="E11" s="33"/>
      <c r="F11" s="33"/>
      <c r="G11" s="33"/>
      <c r="H11" s="34"/>
    </row>
    <row r="12" spans="1:8" ht="10.9" customHeight="1">
      <c r="A12" s="65" t="s">
        <v>5</v>
      </c>
      <c r="B12" s="66" t="s">
        <v>6</v>
      </c>
      <c r="C12" s="104"/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0</v>
      </c>
    </row>
    <row r="13" spans="1:8" ht="10.9" customHeight="1">
      <c r="A13" s="65" t="s">
        <v>9</v>
      </c>
      <c r="B13" s="66" t="s">
        <v>10</v>
      </c>
      <c r="C13" s="104"/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0</v>
      </c>
    </row>
    <row r="14" spans="1:8" ht="10.9" customHeight="1">
      <c r="A14" s="65" t="s">
        <v>11</v>
      </c>
      <c r="B14" s="66" t="s">
        <v>12</v>
      </c>
      <c r="C14" s="104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</row>
    <row r="15" spans="1:8" ht="10.9" customHeight="1">
      <c r="A15" s="65" t="s">
        <v>13</v>
      </c>
      <c r="B15" s="66" t="s">
        <v>14</v>
      </c>
      <c r="C15" s="104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</row>
    <row r="16" spans="1:8" ht="10.9" customHeight="1">
      <c r="A16" s="65" t="s">
        <v>15</v>
      </c>
      <c r="B16" s="66" t="s">
        <v>16</v>
      </c>
      <c r="C16" s="105"/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0</v>
      </c>
    </row>
    <row r="17" spans="1:8" ht="10.9" customHeight="1">
      <c r="A17" s="67" t="s">
        <v>17</v>
      </c>
      <c r="B17" s="66" t="s">
        <v>18</v>
      </c>
      <c r="C17" s="106">
        <f>Assumptions!$C$120</f>
        <v>3000</v>
      </c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7500000</v>
      </c>
    </row>
    <row r="18" spans="1:8" ht="10.9" customHeight="1">
      <c r="A18" s="67" t="s">
        <v>19</v>
      </c>
      <c r="B18" s="66" t="s">
        <v>20</v>
      </c>
      <c r="C18" s="106"/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0</v>
      </c>
    </row>
    <row r="19" spans="1:8" ht="10.9" customHeight="1">
      <c r="A19" s="65" t="s">
        <v>21</v>
      </c>
      <c r="B19" s="66" t="s">
        <v>22</v>
      </c>
      <c r="C19" s="107"/>
      <c r="D19" s="37" t="s">
        <v>7</v>
      </c>
      <c r="E19" s="29">
        <f>Assumptions!$C$139</f>
        <v>1200</v>
      </c>
      <c r="F19" s="37" t="s">
        <v>8</v>
      </c>
      <c r="H19" s="38">
        <f>C19*E19</f>
        <v>0</v>
      </c>
    </row>
    <row r="20" spans="1:8" ht="10.9" customHeight="1">
      <c r="A20" s="65" t="s">
        <v>52</v>
      </c>
      <c r="B20" s="69"/>
      <c r="C20" s="104"/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0</v>
      </c>
    </row>
    <row r="21" spans="1:8" ht="10.9" customHeight="1">
      <c r="A21" s="65" t="s">
        <v>23</v>
      </c>
      <c r="B21" s="103" t="s">
        <v>24</v>
      </c>
      <c r="C21" s="104"/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0</v>
      </c>
    </row>
    <row r="22" spans="1:8" ht="10.9" customHeight="1">
      <c r="A22" s="65" t="s">
        <v>23</v>
      </c>
      <c r="B22" s="103" t="s">
        <v>24</v>
      </c>
      <c r="C22" s="104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</row>
    <row r="23" spans="1:8" ht="10.9" customHeight="1">
      <c r="A23" s="65" t="s">
        <v>23</v>
      </c>
      <c r="B23" s="103" t="s">
        <v>24</v>
      </c>
      <c r="C23" s="104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</row>
    <row r="24" spans="1:8" ht="10.9" customHeight="1">
      <c r="A24" s="70"/>
      <c r="B24" s="39"/>
      <c r="C24" s="33"/>
      <c r="D24" s="33"/>
      <c r="E24" s="33"/>
      <c r="F24" s="33"/>
      <c r="G24" s="33"/>
      <c r="H24" s="40"/>
    </row>
    <row r="25" spans="1:8" ht="10.9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7500000</v>
      </c>
    </row>
    <row r="26" spans="1:8" ht="10.9" customHeight="1">
      <c r="A26" s="72"/>
      <c r="B26" s="46"/>
      <c r="C26" s="73"/>
      <c r="D26" s="46"/>
      <c r="E26" s="74"/>
      <c r="F26" s="46"/>
      <c r="G26" s="74"/>
      <c r="H26" s="75"/>
    </row>
    <row r="27" spans="1:8" ht="10.9" customHeight="1">
      <c r="A27" s="71" t="s">
        <v>26</v>
      </c>
      <c r="B27" s="33"/>
      <c r="C27" s="33"/>
      <c r="D27" s="33"/>
      <c r="E27" s="33"/>
      <c r="F27" s="33"/>
      <c r="G27" s="33"/>
      <c r="H27" s="42"/>
    </row>
    <row r="28" spans="1:8" ht="10.9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</row>
    <row r="29" spans="1:8" ht="10.9" customHeight="1">
      <c r="A29" s="65" t="s">
        <v>5</v>
      </c>
      <c r="B29" s="78">
        <f>Assumptions!$D$115</f>
        <v>2</v>
      </c>
      <c r="C29" s="36">
        <f>C12*B29</f>
        <v>0</v>
      </c>
      <c r="D29" s="37" t="s">
        <v>7</v>
      </c>
      <c r="E29" s="29"/>
      <c r="F29" s="37" t="s">
        <v>8</v>
      </c>
      <c r="G29" s="35"/>
      <c r="H29" s="38">
        <f>C29*E29</f>
        <v>0</v>
      </c>
    </row>
    <row r="30" spans="1:8" ht="10.9" customHeight="1">
      <c r="A30" s="65" t="s">
        <v>9</v>
      </c>
      <c r="B30" s="78">
        <f>Assumptions!$D$116</f>
        <v>2</v>
      </c>
      <c r="C30" s="36">
        <f>C13*B30</f>
        <v>0</v>
      </c>
      <c r="D30" s="37" t="s">
        <v>7</v>
      </c>
      <c r="E30" s="29"/>
      <c r="F30" s="37" t="s">
        <v>8</v>
      </c>
      <c r="G30" s="35"/>
      <c r="H30" s="38">
        <f>C30*E30</f>
        <v>0</v>
      </c>
    </row>
    <row r="31" spans="1:8" ht="10.9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</row>
    <row r="32" spans="1:8" ht="10.9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</row>
    <row r="33" spans="1:8" ht="10.9" customHeight="1">
      <c r="A33" s="65" t="s">
        <v>15</v>
      </c>
      <c r="B33" s="78">
        <f>Assumptions!$D$119</f>
        <v>1.5</v>
      </c>
      <c r="C33" s="36">
        <f>C16*B33</f>
        <v>0</v>
      </c>
      <c r="D33" s="37" t="s">
        <v>7</v>
      </c>
      <c r="E33" s="29"/>
      <c r="F33" s="37" t="s">
        <v>8</v>
      </c>
      <c r="G33" s="35"/>
      <c r="H33" s="38">
        <f>C33*E33</f>
        <v>0</v>
      </c>
    </row>
    <row r="34" spans="1:8" ht="10.9" customHeight="1">
      <c r="A34" s="67" t="s">
        <v>17</v>
      </c>
      <c r="B34" s="78">
        <f>Assumptions!$D$120</f>
        <v>2</v>
      </c>
      <c r="C34" s="36">
        <f>C17*B34</f>
        <v>6000</v>
      </c>
      <c r="D34" s="37" t="s">
        <v>7</v>
      </c>
      <c r="E34" s="29">
        <f>'Land Values'!$D$106</f>
        <v>30.8</v>
      </c>
      <c r="F34" s="37" t="s">
        <v>8</v>
      </c>
      <c r="G34" s="47"/>
      <c r="H34" s="38">
        <f>C34*E34</f>
        <v>184800</v>
      </c>
    </row>
    <row r="35" spans="1:8" ht="10.9" customHeight="1">
      <c r="A35" s="67" t="s">
        <v>19</v>
      </c>
      <c r="B35" s="78">
        <f>Assumptions!$D$121</f>
        <v>1.5</v>
      </c>
      <c r="C35" s="36">
        <f>C18*B35</f>
        <v>0</v>
      </c>
      <c r="D35" s="37" t="s">
        <v>7</v>
      </c>
      <c r="E35" s="29"/>
      <c r="F35" s="37" t="s">
        <v>8</v>
      </c>
      <c r="G35" s="47"/>
      <c r="H35" s="38">
        <f>C35*E35</f>
        <v>0</v>
      </c>
    </row>
    <row r="36" spans="1:8" ht="10.9" customHeight="1">
      <c r="A36" s="65" t="s">
        <v>21</v>
      </c>
      <c r="B36" s="78">
        <f>Assumptions!$D$122</f>
        <v>3</v>
      </c>
      <c r="C36" s="36">
        <f>C19*B36</f>
        <v>0</v>
      </c>
      <c r="D36" s="37" t="s">
        <v>7</v>
      </c>
      <c r="E36" s="29"/>
      <c r="F36" s="37" t="s">
        <v>8</v>
      </c>
      <c r="H36" s="38">
        <f>C36*E36</f>
        <v>0</v>
      </c>
    </row>
    <row r="37" spans="1:8" ht="10.9" customHeight="1">
      <c r="A37" s="79" t="s">
        <v>52</v>
      </c>
      <c r="B37" s="78">
        <f>Assumptions!$D$123</f>
        <v>2</v>
      </c>
      <c r="C37" s="36">
        <f>C20*B37</f>
        <v>0</v>
      </c>
      <c r="D37" s="37" t="s">
        <v>25</v>
      </c>
      <c r="E37" s="29"/>
      <c r="F37" s="37" t="s">
        <v>8</v>
      </c>
      <c r="G37" s="35"/>
      <c r="H37" s="38">
        <f>C37*E37</f>
        <v>0</v>
      </c>
    </row>
    <row r="38" spans="1:8" ht="10.9" customHeight="1">
      <c r="A38" s="79" t="str">
        <f>B21</f>
        <v>Blank</v>
      </c>
      <c r="B38" s="78">
        <f>Assumptions!$D$124</f>
        <v>2</v>
      </c>
      <c r="C38" s="36">
        <f>C21*B38</f>
        <v>0</v>
      </c>
      <c r="D38" s="37" t="s">
        <v>25</v>
      </c>
      <c r="E38" s="29"/>
      <c r="F38" s="37" t="s">
        <v>8</v>
      </c>
      <c r="G38" s="35"/>
      <c r="H38" s="38">
        <f>C38*E38</f>
        <v>0</v>
      </c>
    </row>
    <row r="39" spans="1:8" ht="10.9" customHeight="1">
      <c r="A39" s="79" t="str">
        <f>B22</f>
        <v>Blank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</row>
    <row r="40" spans="1:8" ht="10.9" customHeight="1">
      <c r="A40" s="79" t="str">
        <f>B23</f>
        <v>Blank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</row>
    <row r="41" spans="1:8" ht="10.9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1848</v>
      </c>
    </row>
    <row r="42" spans="1:8" ht="10.9" customHeight="1">
      <c r="A42" s="76"/>
      <c r="B42" s="77" t="s">
        <v>30</v>
      </c>
      <c r="C42" s="73"/>
      <c r="D42" s="46"/>
      <c r="E42" s="74"/>
      <c r="F42" s="46"/>
      <c r="G42" s="74"/>
      <c r="H42" s="75"/>
    </row>
    <row r="43" spans="1:8" ht="10.9" customHeight="1">
      <c r="A43" s="65" t="s">
        <v>5</v>
      </c>
      <c r="B43" s="85">
        <f>Assumptions!$E$115</f>
        <v>1</v>
      </c>
      <c r="C43" s="36">
        <f>C12*B43</f>
        <v>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C43*E43</f>
        <v>0</v>
      </c>
    </row>
    <row r="44" spans="1:8" ht="10.9" customHeight="1">
      <c r="A44" s="65" t="s">
        <v>9</v>
      </c>
      <c r="B44" s="85">
        <f>Assumptions!$E$116</f>
        <v>1.2</v>
      </c>
      <c r="C44" s="36">
        <f>C13*B44</f>
        <v>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C44*E44</f>
        <v>0</v>
      </c>
    </row>
    <row r="45" spans="1:8" ht="10.9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C45*E45</f>
        <v>0</v>
      </c>
    </row>
    <row r="46" spans="1:8" ht="10.9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C46*E46</f>
        <v>0</v>
      </c>
    </row>
    <row r="47" spans="1:8" ht="10.9" customHeight="1">
      <c r="A47" s="65" t="s">
        <v>15</v>
      </c>
      <c r="B47" s="85">
        <f>Assumptions!$E$119</f>
        <v>1.2</v>
      </c>
      <c r="C47" s="36">
        <f>C16*B47</f>
        <v>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C47*E47</f>
        <v>0</v>
      </c>
    </row>
    <row r="48" spans="1:8" ht="10.9" customHeight="1">
      <c r="A48" s="67" t="s">
        <v>17</v>
      </c>
      <c r="B48" s="85">
        <f>Assumptions!$E$120</f>
        <v>1.2</v>
      </c>
      <c r="C48" s="36">
        <f>C17*B48</f>
        <v>3600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C48*E48</f>
        <v>6714000</v>
      </c>
    </row>
    <row r="49" spans="1:8" ht="10.9" customHeight="1">
      <c r="A49" s="67" t="s">
        <v>19</v>
      </c>
      <c r="B49" s="85">
        <f>Assumptions!$E$121</f>
        <v>1</v>
      </c>
      <c r="C49" s="36">
        <f>C18*B49</f>
        <v>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C49*E49</f>
        <v>0</v>
      </c>
    </row>
    <row r="50" spans="1:8" ht="10.9" customHeight="1">
      <c r="A50" s="65" t="s">
        <v>21</v>
      </c>
      <c r="B50" s="85">
        <f>Assumptions!$E$122</f>
        <v>1</v>
      </c>
      <c r="C50" s="36">
        <f>C19*B50</f>
        <v>0</v>
      </c>
      <c r="D50" s="37" t="s">
        <v>7</v>
      </c>
      <c r="E50" s="29">
        <f>Assumptions!$F$122</f>
        <v>903</v>
      </c>
      <c r="F50" s="37" t="s">
        <v>8</v>
      </c>
      <c r="H50" s="38">
        <f>C50*E50</f>
        <v>0</v>
      </c>
    </row>
    <row r="51" spans="1:8" ht="10.9" customHeight="1">
      <c r="A51" s="86" t="s">
        <v>52</v>
      </c>
      <c r="B51" s="85">
        <f>Assumptions!$E$123</f>
        <v>1</v>
      </c>
      <c r="C51" s="36">
        <f>C20*B51</f>
        <v>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C51*E51</f>
        <v>0</v>
      </c>
    </row>
    <row r="52" spans="1:8" ht="10.9" customHeight="1">
      <c r="A52" s="86" t="str">
        <f>B21</f>
        <v>Blank</v>
      </c>
      <c r="B52" s="85">
        <f>Assumptions!$E$124</f>
        <v>1</v>
      </c>
      <c r="C52" s="36">
        <f>C21*B52</f>
        <v>0</v>
      </c>
      <c r="D52" s="37" t="s">
        <v>25</v>
      </c>
      <c r="E52" s="29"/>
      <c r="F52" s="37" t="s">
        <v>8</v>
      </c>
      <c r="G52" s="35"/>
      <c r="H52" s="38">
        <f>C52*E52</f>
        <v>0</v>
      </c>
    </row>
    <row r="53" spans="1:8" ht="10.9" customHeight="1">
      <c r="A53" s="86" t="str">
        <f>B22</f>
        <v>Blank</v>
      </c>
      <c r="B53" s="85">
        <f>Assumptions!$E$125</f>
        <v>1</v>
      </c>
      <c r="C53" s="36">
        <f>C22*B53</f>
        <v>0</v>
      </c>
      <c r="D53" s="37" t="s">
        <v>25</v>
      </c>
      <c r="E53" s="29"/>
      <c r="F53" s="37" t="s">
        <v>8</v>
      </c>
      <c r="G53" s="35"/>
      <c r="H53" s="38">
        <f>C53*E53</f>
        <v>0</v>
      </c>
    </row>
    <row r="54" spans="1:8" ht="10.9" customHeight="1">
      <c r="A54" s="86" t="str">
        <f>B23</f>
        <v>Blank</v>
      </c>
      <c r="B54" s="85">
        <f>Assumptions!$E$126</f>
        <v>0</v>
      </c>
      <c r="C54" s="36">
        <f>C23*B54</f>
        <v>0</v>
      </c>
      <c r="D54" s="37" t="s">
        <v>25</v>
      </c>
      <c r="E54" s="29"/>
      <c r="F54" s="37" t="s">
        <v>8</v>
      </c>
      <c r="G54" s="35"/>
      <c r="H54" s="38">
        <f>C54*E54</f>
        <v>0</v>
      </c>
    </row>
    <row r="55" spans="1:8" ht="10.9" customHeight="1">
      <c r="A55" s="87"/>
      <c r="B55" s="87"/>
      <c r="C55" s="87"/>
      <c r="D55" s="39"/>
      <c r="E55" s="87"/>
      <c r="F55" s="87"/>
      <c r="G55" s="87"/>
      <c r="H55" s="87"/>
    </row>
    <row r="56" spans="1:8" ht="10.9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</row>
    <row r="57" spans="1:8" ht="10.9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537120</v>
      </c>
    </row>
    <row r="58" spans="1:8" ht="10.9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37500</v>
      </c>
    </row>
    <row r="59" spans="1:8" ht="10.9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40284</v>
      </c>
    </row>
    <row r="60" spans="1:8" ht="10.9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75000</v>
      </c>
    </row>
    <row r="61" spans="1:8" ht="10.9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335700</v>
      </c>
    </row>
    <row r="62" spans="1:8" ht="10.9" customHeight="1">
      <c r="A62" s="67" t="s">
        <v>40</v>
      </c>
      <c r="B62" s="11"/>
      <c r="C62" s="24"/>
      <c r="E62" s="45">
        <f>Assumptions!$E$153</f>
        <v>0</v>
      </c>
      <c r="F62" s="37" t="s">
        <v>164</v>
      </c>
      <c r="H62" s="41">
        <f>C17*E62</f>
        <v>0</v>
      </c>
    </row>
    <row r="63" spans="1:8" ht="10.9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315116.14088917052</v>
      </c>
    </row>
    <row r="64" spans="1:8" ht="10.9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79262.52</v>
      </c>
    </row>
    <row r="65" spans="1:8" ht="10.9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1312500</v>
      </c>
    </row>
    <row r="66" spans="1:8" ht="10.9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9633130.6608891711</v>
      </c>
    </row>
    <row r="67" spans="1:8" ht="10.9" customHeight="1">
      <c r="A67" s="91"/>
      <c r="B67" s="47"/>
      <c r="C67" s="47"/>
      <c r="D67" s="47"/>
      <c r="E67" s="47"/>
      <c r="F67" s="47"/>
      <c r="G67" s="47"/>
      <c r="H67" s="92"/>
    </row>
    <row r="68" spans="1:8" ht="10.9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-2133130.6608891711</v>
      </c>
    </row>
    <row r="69" spans="1:8" ht="10.9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-592.53629469143641</v>
      </c>
    </row>
    <row r="70" ht="10.9" customHeight="1"/>
    <row r="71" spans="1:8" ht="10.9" customHeight="1">
      <c r="A71" s="12"/>
      <c r="B71" s="12"/>
      <c r="C71" s="25"/>
      <c r="D71" s="26"/>
      <c r="E71" s="25"/>
      <c r="F71" s="25"/>
      <c r="G71" s="25"/>
      <c r="H71" s="25"/>
    </row>
    <row r="72" spans="1:8" ht="10.9" customHeight="1">
      <c r="A72" s="12"/>
      <c r="B72" s="12"/>
      <c r="C72" s="12"/>
      <c r="D72" s="384" t="s">
        <v>134</v>
      </c>
      <c r="E72" s="384"/>
      <c r="F72" s="384"/>
      <c r="G72" s="384"/>
      <c r="H72" s="384"/>
    </row>
    <row r="73" spans="1:8" ht="10.9" customHeight="1">
      <c r="A73" s="12"/>
      <c r="B73" s="12"/>
      <c r="C73" s="12"/>
      <c r="D73" s="384"/>
      <c r="E73" s="384"/>
      <c r="F73" s="384"/>
      <c r="G73" s="384"/>
      <c r="H73" s="384"/>
    </row>
    <row r="74" spans="1:8" ht="10.9" customHeight="1">
      <c r="A74" s="12"/>
      <c r="B74" s="12"/>
      <c r="C74" s="12"/>
      <c r="D74" s="384"/>
      <c r="E74" s="384"/>
      <c r="F74" s="384"/>
      <c r="G74" s="384"/>
      <c r="H74" s="384"/>
    </row>
    <row r="75" spans="1:8" ht="10.9" customHeight="1">
      <c r="A75" s="12"/>
      <c r="B75" s="12"/>
      <c r="C75" s="12"/>
      <c r="D75" s="12"/>
      <c r="E75" s="12"/>
      <c r="F75" s="12"/>
      <c r="G75" s="12"/>
      <c r="H75" s="12"/>
    </row>
    <row r="76" spans="1:8" ht="10.9" customHeight="1">
      <c r="A76" s="27" t="s">
        <v>121</v>
      </c>
      <c r="B76" s="27"/>
      <c r="C76" s="28"/>
      <c r="D76" s="28"/>
      <c r="E76" s="95" t="str">
        <f>Assumptions!$G$120</f>
        <v>Mid Range Hotel</v>
      </c>
      <c r="F76" s="56"/>
      <c r="G76" s="96"/>
      <c r="H76" s="57"/>
    </row>
    <row r="77" spans="1:8" ht="10.9" customHeight="1">
      <c r="A77" s="27" t="s">
        <v>0</v>
      </c>
      <c r="B77" s="28"/>
      <c r="C77" s="28"/>
      <c r="D77" s="28"/>
      <c r="E77" s="95" t="str">
        <f>'Land Values'!$A$108</f>
        <v>Brownfield</v>
      </c>
      <c r="F77" s="56"/>
      <c r="G77" s="56"/>
      <c r="H77" s="58"/>
    </row>
    <row r="78" spans="1:8" ht="10.9" customHeight="1">
      <c r="A78" s="27" t="s">
        <v>1</v>
      </c>
      <c r="B78" s="27"/>
      <c r="C78" s="28"/>
      <c r="D78" s="28"/>
      <c r="E78" s="97" t="str">
        <f>Assumptions!$A$160</f>
        <v>Area Wide</v>
      </c>
      <c r="F78" s="98"/>
      <c r="G78" s="99"/>
      <c r="H78" s="100"/>
    </row>
    <row r="79" spans="1:8" ht="10.9" customHeight="1">
      <c r="A79" s="27" t="s">
        <v>2</v>
      </c>
      <c r="B79" s="27"/>
      <c r="C79" s="11"/>
      <c r="D79" s="62"/>
      <c r="E79" s="63">
        <f>SUM(C113:C124)</f>
        <v>3600</v>
      </c>
      <c r="F79" s="62" t="s">
        <v>3</v>
      </c>
      <c r="G79" s="30"/>
      <c r="H79" s="30"/>
    </row>
    <row r="80" spans="1:8" ht="10.9" customHeight="1">
      <c r="A80" s="27"/>
      <c r="B80" s="28"/>
      <c r="C80" s="62"/>
      <c r="D80" s="64"/>
      <c r="E80" s="62"/>
      <c r="F80" s="30"/>
      <c r="G80" s="30"/>
      <c r="H80" s="30"/>
    </row>
    <row r="81" spans="1:8" ht="10.9" customHeight="1">
      <c r="A81" s="32" t="s">
        <v>4</v>
      </c>
      <c r="B81" s="33"/>
      <c r="C81" s="33"/>
      <c r="D81" s="33"/>
      <c r="E81" s="33"/>
      <c r="F81" s="33"/>
      <c r="G81" s="33"/>
      <c r="H81" s="34"/>
    </row>
    <row r="82" spans="1:8" ht="10.9" customHeight="1">
      <c r="A82" s="65" t="s">
        <v>5</v>
      </c>
      <c r="B82" s="66" t="s">
        <v>6</v>
      </c>
      <c r="C82" s="104"/>
      <c r="D82" s="37" t="s">
        <v>7</v>
      </c>
      <c r="E82" s="29">
        <f>Assumptions!$C$132</f>
        <v>500</v>
      </c>
      <c r="F82" s="37" t="s">
        <v>8</v>
      </c>
      <c r="G82" s="35"/>
      <c r="H82" s="38">
        <f>C82*E82</f>
        <v>0</v>
      </c>
    </row>
    <row r="83" spans="1:8" ht="10.9" customHeight="1">
      <c r="A83" s="65" t="s">
        <v>9</v>
      </c>
      <c r="B83" s="66" t="s">
        <v>10</v>
      </c>
      <c r="C83" s="104"/>
      <c r="D83" s="37" t="s">
        <v>7</v>
      </c>
      <c r="E83" s="29">
        <f>Assumptions!$C$133</f>
        <v>1345</v>
      </c>
      <c r="F83" s="37" t="s">
        <v>8</v>
      </c>
      <c r="G83" s="35"/>
      <c r="H83" s="38">
        <f>C83*E83</f>
        <v>0</v>
      </c>
    </row>
    <row r="84" spans="1:8" ht="10.9" customHeight="1">
      <c r="A84" s="65" t="s">
        <v>11</v>
      </c>
      <c r="B84" s="66" t="s">
        <v>12</v>
      </c>
      <c r="C84" s="104"/>
      <c r="D84" s="37" t="s">
        <v>7</v>
      </c>
      <c r="E84" s="29">
        <f>Assumptions!$C$134</f>
        <v>0</v>
      </c>
      <c r="F84" s="37" t="s">
        <v>8</v>
      </c>
      <c r="G84" s="35"/>
      <c r="H84" s="38">
        <f>C84*E84</f>
        <v>0</v>
      </c>
    </row>
    <row r="85" spans="1:8" ht="10.9" customHeight="1">
      <c r="A85" s="65" t="s">
        <v>13</v>
      </c>
      <c r="B85" s="66" t="s">
        <v>14</v>
      </c>
      <c r="C85" s="104"/>
      <c r="D85" s="37" t="s">
        <v>7</v>
      </c>
      <c r="E85" s="29">
        <f>Assumptions!$C$135</f>
        <v>0</v>
      </c>
      <c r="F85" s="37" t="s">
        <v>8</v>
      </c>
      <c r="G85" s="35"/>
      <c r="H85" s="38">
        <f>C85*E85</f>
        <v>0</v>
      </c>
    </row>
    <row r="86" spans="1:8" ht="10.9" customHeight="1">
      <c r="A86" s="65" t="s">
        <v>15</v>
      </c>
      <c r="B86" s="66" t="s">
        <v>16</v>
      </c>
      <c r="C86" s="105"/>
      <c r="D86" s="37" t="s">
        <v>7</v>
      </c>
      <c r="E86" s="29">
        <f>Assumptions!$C$136</f>
        <v>1000</v>
      </c>
      <c r="F86" s="37" t="s">
        <v>8</v>
      </c>
      <c r="G86" s="35"/>
      <c r="H86" s="38">
        <f>C86*E86</f>
        <v>0</v>
      </c>
    </row>
    <row r="87" spans="1:8" ht="10.9" customHeight="1">
      <c r="A87" s="67" t="s">
        <v>17</v>
      </c>
      <c r="B87" s="66" t="s">
        <v>18</v>
      </c>
      <c r="C87" s="106">
        <f>Assumptions!$C$120</f>
        <v>3000</v>
      </c>
      <c r="D87" s="37" t="s">
        <v>7</v>
      </c>
      <c r="E87" s="29">
        <f>Assumptions!$C$137</f>
        <v>2500</v>
      </c>
      <c r="F87" s="37" t="s">
        <v>8</v>
      </c>
      <c r="G87" s="47"/>
      <c r="H87" s="38">
        <f>C87*E87</f>
        <v>7500000</v>
      </c>
    </row>
    <row r="88" spans="1:8" ht="10.9" customHeight="1">
      <c r="A88" s="67" t="s">
        <v>19</v>
      </c>
      <c r="B88" s="66" t="s">
        <v>20</v>
      </c>
      <c r="C88" s="106"/>
      <c r="D88" s="37" t="s">
        <v>7</v>
      </c>
      <c r="E88" s="29">
        <f>Assumptions!$C$138</f>
        <v>1000</v>
      </c>
      <c r="F88" s="37" t="s">
        <v>8</v>
      </c>
      <c r="G88" s="47"/>
      <c r="H88" s="38">
        <f>C88*E88</f>
        <v>0</v>
      </c>
    </row>
    <row r="89" spans="1:8" ht="10.9" customHeight="1">
      <c r="A89" s="65" t="s">
        <v>21</v>
      </c>
      <c r="B89" s="66" t="s">
        <v>22</v>
      </c>
      <c r="C89" s="107"/>
      <c r="D89" s="37" t="s">
        <v>7</v>
      </c>
      <c r="E89" s="29">
        <f>Assumptions!$C$139</f>
        <v>1200</v>
      </c>
      <c r="F89" s="37" t="s">
        <v>8</v>
      </c>
      <c r="H89" s="38">
        <f>C89*E89</f>
        <v>0</v>
      </c>
    </row>
    <row r="90" spans="1:8" ht="10.9" customHeight="1">
      <c r="A90" s="65" t="s">
        <v>52</v>
      </c>
      <c r="B90" s="69"/>
      <c r="C90" s="104"/>
      <c r="D90" s="37" t="s">
        <v>25</v>
      </c>
      <c r="E90" s="29">
        <f>Assumptions!$C$140</f>
        <v>440</v>
      </c>
      <c r="F90" s="37" t="s">
        <v>8</v>
      </c>
      <c r="G90" s="35"/>
      <c r="H90" s="38">
        <f>C90*E90</f>
        <v>0</v>
      </c>
    </row>
    <row r="91" spans="1:8" ht="10.9" customHeight="1">
      <c r="A91" s="65" t="s">
        <v>23</v>
      </c>
      <c r="B91" s="103" t="s">
        <v>24</v>
      </c>
      <c r="C91" s="104"/>
      <c r="D91" s="37" t="s">
        <v>25</v>
      </c>
      <c r="E91" s="29">
        <f>Assumptions!$C$141</f>
        <v>1200</v>
      </c>
      <c r="F91" s="37" t="s">
        <v>8</v>
      </c>
      <c r="G91" s="35"/>
      <c r="H91" s="38">
        <f>C91*E91</f>
        <v>0</v>
      </c>
    </row>
    <row r="92" spans="1:8" ht="10.9" customHeight="1">
      <c r="A92" s="65" t="s">
        <v>23</v>
      </c>
      <c r="B92" s="103" t="s">
        <v>24</v>
      </c>
      <c r="C92" s="104"/>
      <c r="D92" s="37" t="s">
        <v>25</v>
      </c>
      <c r="E92" s="29">
        <f>Assumptions!$C$142</f>
        <v>500</v>
      </c>
      <c r="F92" s="37" t="s">
        <v>8</v>
      </c>
      <c r="G92" s="35"/>
      <c r="H92" s="38">
        <f>C92*E92</f>
        <v>0</v>
      </c>
    </row>
    <row r="93" spans="1:8" ht="10.9" customHeight="1">
      <c r="A93" s="65" t="s">
        <v>23</v>
      </c>
      <c r="B93" s="103" t="s">
        <v>24</v>
      </c>
      <c r="C93" s="104"/>
      <c r="D93" s="37" t="s">
        <v>25</v>
      </c>
      <c r="E93" s="29">
        <f>Assumptions!$C$143</f>
        <v>0</v>
      </c>
      <c r="F93" s="37" t="s">
        <v>8</v>
      </c>
      <c r="G93" s="35"/>
      <c r="H93" s="38">
        <f>C93*E93</f>
        <v>0</v>
      </c>
    </row>
    <row r="94" spans="1:8" ht="10.9" customHeight="1">
      <c r="A94" s="70"/>
      <c r="B94" s="39"/>
      <c r="C94" s="33"/>
      <c r="D94" s="33"/>
      <c r="E94" s="33"/>
      <c r="F94" s="33"/>
      <c r="G94" s="33"/>
      <c r="H94" s="40"/>
    </row>
    <row r="95" spans="1:8" ht="10.9" customHeight="1">
      <c r="A95" s="71" t="s">
        <v>4</v>
      </c>
      <c r="B95" s="33"/>
      <c r="C95" s="33"/>
      <c r="D95" s="33"/>
      <c r="E95" s="33"/>
      <c r="F95" s="33"/>
      <c r="G95" s="33"/>
      <c r="H95" s="43">
        <f>SUM(H82:H94)</f>
        <v>7500000</v>
      </c>
    </row>
    <row r="96" spans="1:8" ht="10.9" customHeight="1">
      <c r="A96" s="72"/>
      <c r="B96" s="46"/>
      <c r="C96" s="73"/>
      <c r="D96" s="46"/>
      <c r="E96" s="74"/>
      <c r="F96" s="46"/>
      <c r="G96" s="74"/>
      <c r="H96" s="75"/>
    </row>
    <row r="97" spans="1:8" ht="10.9" customHeight="1">
      <c r="A97" s="71" t="s">
        <v>26</v>
      </c>
      <c r="B97" s="33"/>
      <c r="C97" s="33"/>
      <c r="D97" s="33"/>
      <c r="E97" s="33"/>
      <c r="F97" s="33"/>
      <c r="G97" s="33"/>
      <c r="H97" s="42"/>
    </row>
    <row r="98" spans="1:8" ht="10.9" customHeight="1">
      <c r="A98" s="76" t="s">
        <v>27</v>
      </c>
      <c r="B98" s="77" t="s">
        <v>28</v>
      </c>
      <c r="C98" s="73"/>
      <c r="D98" s="46"/>
      <c r="E98" s="74"/>
      <c r="F98" s="46"/>
      <c r="G98" s="74"/>
      <c r="H98" s="75"/>
    </row>
    <row r="99" spans="1:8" ht="10.9" customHeight="1">
      <c r="A99" s="65" t="s">
        <v>5</v>
      </c>
      <c r="B99" s="78">
        <f>Assumptions!$D$115</f>
        <v>2</v>
      </c>
      <c r="C99" s="36">
        <f>C82*B99</f>
        <v>0</v>
      </c>
      <c r="D99" s="37" t="s">
        <v>7</v>
      </c>
      <c r="E99" s="29"/>
      <c r="F99" s="37" t="s">
        <v>8</v>
      </c>
      <c r="G99" s="35"/>
      <c r="H99" s="38">
        <f>C99*E99</f>
        <v>0</v>
      </c>
    </row>
    <row r="100" spans="1:8" ht="10.9" customHeight="1">
      <c r="A100" s="65" t="s">
        <v>9</v>
      </c>
      <c r="B100" s="78">
        <f>Assumptions!$D$116</f>
        <v>2</v>
      </c>
      <c r="C100" s="36">
        <f>C83*B100</f>
        <v>0</v>
      </c>
      <c r="D100" s="37" t="s">
        <v>7</v>
      </c>
      <c r="E100" s="29"/>
      <c r="F100" s="37" t="s">
        <v>8</v>
      </c>
      <c r="G100" s="35"/>
      <c r="H100" s="38">
        <f>C100*E100</f>
        <v>0</v>
      </c>
    </row>
    <row r="101" spans="1:8" ht="10.9" customHeight="1">
      <c r="A101" s="65" t="s">
        <v>11</v>
      </c>
      <c r="B101" s="78">
        <f>Assumptions!$D$117</f>
        <v>3</v>
      </c>
      <c r="C101" s="36">
        <f>C84*B101</f>
        <v>0</v>
      </c>
      <c r="D101" s="37" t="s">
        <v>7</v>
      </c>
      <c r="E101" s="29"/>
      <c r="F101" s="37" t="s">
        <v>8</v>
      </c>
      <c r="G101" s="35"/>
      <c r="H101" s="38">
        <f>C101*E101</f>
        <v>0</v>
      </c>
    </row>
    <row r="102" spans="1:8" ht="10.9" customHeight="1">
      <c r="A102" s="65" t="s">
        <v>13</v>
      </c>
      <c r="B102" s="78">
        <f>Assumptions!$D$118</f>
        <v>1.5</v>
      </c>
      <c r="C102" s="36">
        <f>C85*B102</f>
        <v>0</v>
      </c>
      <c r="D102" s="37" t="s">
        <v>7</v>
      </c>
      <c r="E102" s="29"/>
      <c r="F102" s="37" t="s">
        <v>8</v>
      </c>
      <c r="G102" s="35"/>
      <c r="H102" s="38">
        <f>C102*E102</f>
        <v>0</v>
      </c>
    </row>
    <row r="103" spans="1:8" ht="10.9" customHeight="1">
      <c r="A103" s="65" t="s">
        <v>15</v>
      </c>
      <c r="B103" s="78">
        <f>Assumptions!$D$119</f>
        <v>1.5</v>
      </c>
      <c r="C103" s="36">
        <f>C86*B103</f>
        <v>0</v>
      </c>
      <c r="D103" s="37" t="s">
        <v>7</v>
      </c>
      <c r="E103" s="29"/>
      <c r="F103" s="37" t="s">
        <v>8</v>
      </c>
      <c r="G103" s="35"/>
      <c r="H103" s="38">
        <f>C103*E103</f>
        <v>0</v>
      </c>
    </row>
    <row r="104" spans="1:8" ht="10.9" customHeight="1">
      <c r="A104" s="67" t="s">
        <v>17</v>
      </c>
      <c r="B104" s="78">
        <f>Assumptions!$D$120</f>
        <v>2</v>
      </c>
      <c r="C104" s="36">
        <f>C87*B104</f>
        <v>6000</v>
      </c>
      <c r="D104" s="37" t="s">
        <v>7</v>
      </c>
      <c r="E104" s="29">
        <f>'Land Values'!$D$108</f>
        <v>40</v>
      </c>
      <c r="F104" s="37" t="s">
        <v>8</v>
      </c>
      <c r="G104" s="47"/>
      <c r="H104" s="38">
        <f>C104*E104</f>
        <v>240000</v>
      </c>
    </row>
    <row r="105" spans="1:8" ht="10.9" customHeight="1">
      <c r="A105" s="67" t="s">
        <v>19</v>
      </c>
      <c r="B105" s="78">
        <f>Assumptions!$D$121</f>
        <v>1.5</v>
      </c>
      <c r="C105" s="36">
        <f>C88*B105</f>
        <v>0</v>
      </c>
      <c r="D105" s="37" t="s">
        <v>7</v>
      </c>
      <c r="E105" s="29"/>
      <c r="F105" s="37" t="s">
        <v>8</v>
      </c>
      <c r="G105" s="47"/>
      <c r="H105" s="38">
        <f>C105*E105</f>
        <v>0</v>
      </c>
    </row>
    <row r="106" spans="1:8" ht="10.9" customHeight="1">
      <c r="A106" s="65" t="s">
        <v>21</v>
      </c>
      <c r="B106" s="78">
        <f>Assumptions!$D$122</f>
        <v>3</v>
      </c>
      <c r="C106" s="36">
        <f>C89*B106</f>
        <v>0</v>
      </c>
      <c r="D106" s="37" t="s">
        <v>7</v>
      </c>
      <c r="E106" s="29"/>
      <c r="F106" s="37" t="s">
        <v>8</v>
      </c>
      <c r="H106" s="38">
        <f>C106*E106</f>
        <v>0</v>
      </c>
    </row>
    <row r="107" spans="1:8" ht="10.9" customHeight="1">
      <c r="A107" s="79" t="s">
        <v>52</v>
      </c>
      <c r="B107" s="78">
        <f>Assumptions!$D$123</f>
        <v>2</v>
      </c>
      <c r="C107" s="36">
        <f>C90*B107</f>
        <v>0</v>
      </c>
      <c r="D107" s="37" t="s">
        <v>25</v>
      </c>
      <c r="E107" s="29"/>
      <c r="F107" s="37" t="s">
        <v>8</v>
      </c>
      <c r="G107" s="35"/>
      <c r="H107" s="38">
        <f>C107*E107</f>
        <v>0</v>
      </c>
    </row>
    <row r="108" spans="1:8" ht="10.9" customHeight="1">
      <c r="A108" s="79" t="str">
        <f>B91</f>
        <v>Blank</v>
      </c>
      <c r="B108" s="78">
        <f>Assumptions!$D$124</f>
        <v>2</v>
      </c>
      <c r="C108" s="36">
        <f>C91*B108</f>
        <v>0</v>
      </c>
      <c r="D108" s="37" t="s">
        <v>25</v>
      </c>
      <c r="E108" s="29"/>
      <c r="F108" s="37" t="s">
        <v>8</v>
      </c>
      <c r="G108" s="35"/>
      <c r="H108" s="38">
        <f>C108*E108</f>
        <v>0</v>
      </c>
    </row>
    <row r="109" spans="1:8" ht="10.9" customHeight="1">
      <c r="A109" s="79" t="str">
        <f>B92</f>
        <v>Blank</v>
      </c>
      <c r="B109" s="78">
        <f>Assumptions!$D$125</f>
        <v>2</v>
      </c>
      <c r="C109" s="36">
        <f>C92*B109</f>
        <v>0</v>
      </c>
      <c r="D109" s="37" t="s">
        <v>25</v>
      </c>
      <c r="E109" s="29"/>
      <c r="F109" s="37" t="s">
        <v>8</v>
      </c>
      <c r="G109" s="35"/>
      <c r="H109" s="38">
        <f>C109*E109</f>
        <v>0</v>
      </c>
    </row>
    <row r="110" spans="1:8" ht="10.9" customHeight="1">
      <c r="A110" s="79" t="str">
        <f>B93</f>
        <v>Blank</v>
      </c>
      <c r="B110" s="78">
        <f>Assumptions!$D$126</f>
        <v>0</v>
      </c>
      <c r="C110" s="36">
        <f>C93*B110</f>
        <v>0</v>
      </c>
      <c r="D110" s="37" t="s">
        <v>25</v>
      </c>
      <c r="E110" s="29"/>
      <c r="F110" s="37" t="s">
        <v>8</v>
      </c>
      <c r="G110" s="35"/>
      <c r="H110" s="38">
        <f>C110*E110</f>
        <v>0</v>
      </c>
    </row>
    <row r="111" spans="1:8" ht="10.9" customHeight="1">
      <c r="A111" s="80" t="s">
        <v>29</v>
      </c>
      <c r="B111" s="81"/>
      <c r="C111" s="82"/>
      <c r="D111" s="81"/>
      <c r="E111" s="83" t="s">
        <v>154</v>
      </c>
      <c r="F111" s="81"/>
      <c r="G111" s="44">
        <f>IF(SUM(H99:H110)&lt;250000,1%,IF(SUM(H99:H110)&lt;500000,3%,IF(SUM(H99:H110)&gt;500000,4%)))</f>
        <v>0.01</v>
      </c>
      <c r="H111" s="84">
        <f>SUM(H99:H110)*G111</f>
        <v>2400</v>
      </c>
    </row>
    <row r="112" spans="1:8" ht="10.9" customHeight="1">
      <c r="A112" s="76"/>
      <c r="B112" s="77" t="s">
        <v>30</v>
      </c>
      <c r="C112" s="73"/>
      <c r="D112" s="46"/>
      <c r="E112" s="74"/>
      <c r="F112" s="46"/>
      <c r="G112" s="74"/>
      <c r="H112" s="75"/>
    </row>
    <row r="113" spans="1:8" ht="10.9" customHeight="1">
      <c r="A113" s="65" t="s">
        <v>5</v>
      </c>
      <c r="B113" s="85">
        <f>Assumptions!$E$115</f>
        <v>1</v>
      </c>
      <c r="C113" s="36">
        <f>C82*B113</f>
        <v>0</v>
      </c>
      <c r="D113" s="37" t="s">
        <v>7</v>
      </c>
      <c r="E113" s="29">
        <f>Assumptions!$F$115</f>
        <v>587</v>
      </c>
      <c r="F113" s="37" t="s">
        <v>8</v>
      </c>
      <c r="G113" s="35"/>
      <c r="H113" s="38">
        <f>C113*E113</f>
        <v>0</v>
      </c>
    </row>
    <row r="114" spans="1:8" ht="10.9" customHeight="1">
      <c r="A114" s="65" t="s">
        <v>9</v>
      </c>
      <c r="B114" s="85">
        <f>Assumptions!$E$116</f>
        <v>1.2</v>
      </c>
      <c r="C114" s="36">
        <f>C83*B114</f>
        <v>0</v>
      </c>
      <c r="D114" s="37" t="s">
        <v>7</v>
      </c>
      <c r="E114" s="29">
        <f>Assumptions!$F$116</f>
        <v>1339</v>
      </c>
      <c r="F114" s="37" t="s">
        <v>8</v>
      </c>
      <c r="G114" s="35"/>
      <c r="H114" s="38">
        <f>C114*E114</f>
        <v>0</v>
      </c>
    </row>
    <row r="115" spans="1:8" ht="10.9" customHeight="1">
      <c r="A115" s="65" t="s">
        <v>11</v>
      </c>
      <c r="B115" s="85">
        <f>Assumptions!$E$117</f>
        <v>1</v>
      </c>
      <c r="C115" s="36">
        <f>C84*B115</f>
        <v>0</v>
      </c>
      <c r="D115" s="37" t="s">
        <v>7</v>
      </c>
      <c r="E115" s="29">
        <f>Assumptions!$F$117</f>
        <v>1214</v>
      </c>
      <c r="F115" s="37" t="s">
        <v>8</v>
      </c>
      <c r="G115" s="35"/>
      <c r="H115" s="38">
        <f>C115*E115</f>
        <v>0</v>
      </c>
    </row>
    <row r="116" spans="1:8" ht="10.9" customHeight="1">
      <c r="A116" s="65" t="s">
        <v>13</v>
      </c>
      <c r="B116" s="85">
        <f>Assumptions!$E$118</f>
        <v>1</v>
      </c>
      <c r="C116" s="36">
        <f>C85*B116</f>
        <v>0</v>
      </c>
      <c r="D116" s="37" t="s">
        <v>7</v>
      </c>
      <c r="E116" s="29">
        <f>Assumptions!$F$118</f>
        <v>823</v>
      </c>
      <c r="F116" s="37" t="s">
        <v>8</v>
      </c>
      <c r="G116" s="35"/>
      <c r="H116" s="38">
        <f>C116*E116</f>
        <v>0</v>
      </c>
    </row>
    <row r="117" spans="1:8" ht="10.9" customHeight="1">
      <c r="A117" s="65" t="s">
        <v>15</v>
      </c>
      <c r="B117" s="85">
        <f>Assumptions!$E$119</f>
        <v>1.2</v>
      </c>
      <c r="C117" s="36">
        <f>C86*B117</f>
        <v>0</v>
      </c>
      <c r="D117" s="37" t="s">
        <v>7</v>
      </c>
      <c r="E117" s="29">
        <f>Assumptions!$F$119</f>
        <v>1283</v>
      </c>
      <c r="F117" s="37" t="s">
        <v>8</v>
      </c>
      <c r="G117" s="35"/>
      <c r="H117" s="38">
        <f>C117*E117</f>
        <v>0</v>
      </c>
    </row>
    <row r="118" spans="1:8" ht="10.9" customHeight="1">
      <c r="A118" s="67" t="s">
        <v>17</v>
      </c>
      <c r="B118" s="85">
        <f>Assumptions!$E$120</f>
        <v>1.2</v>
      </c>
      <c r="C118" s="36">
        <f>C87*B118</f>
        <v>3600</v>
      </c>
      <c r="D118" s="37" t="s">
        <v>7</v>
      </c>
      <c r="E118" s="29">
        <f>Assumptions!$F$120</f>
        <v>1865</v>
      </c>
      <c r="F118" s="37" t="s">
        <v>8</v>
      </c>
      <c r="G118" s="47"/>
      <c r="H118" s="38">
        <f>C118*E118</f>
        <v>6714000</v>
      </c>
    </row>
    <row r="119" spans="1:8" ht="10.9" customHeight="1">
      <c r="A119" s="67" t="s">
        <v>19</v>
      </c>
      <c r="B119" s="85">
        <f>Assumptions!$E$121</f>
        <v>1</v>
      </c>
      <c r="C119" s="36">
        <f>C88*B119</f>
        <v>0</v>
      </c>
      <c r="D119" s="37" t="s">
        <v>7</v>
      </c>
      <c r="E119" s="29">
        <f>Assumptions!$F$121</f>
        <v>1985</v>
      </c>
      <c r="F119" s="37" t="s">
        <v>8</v>
      </c>
      <c r="G119" s="47"/>
      <c r="H119" s="38">
        <f>C119*E119</f>
        <v>0</v>
      </c>
    </row>
    <row r="120" spans="1:8" ht="10.9" customHeight="1">
      <c r="A120" s="65" t="s">
        <v>21</v>
      </c>
      <c r="B120" s="85">
        <f>Assumptions!$E$122</f>
        <v>1</v>
      </c>
      <c r="C120" s="36">
        <f>C89*B120</f>
        <v>0</v>
      </c>
      <c r="D120" s="37" t="s">
        <v>7</v>
      </c>
      <c r="E120" s="29">
        <f>Assumptions!$F$122</f>
        <v>903</v>
      </c>
      <c r="F120" s="37" t="s">
        <v>8</v>
      </c>
      <c r="H120" s="38">
        <f>C120*E120</f>
        <v>0</v>
      </c>
    </row>
    <row r="121" spans="1:8" ht="10.9" customHeight="1">
      <c r="A121" s="86" t="s">
        <v>52</v>
      </c>
      <c r="B121" s="85">
        <f>Assumptions!$E$123</f>
        <v>1</v>
      </c>
      <c r="C121" s="36">
        <f>C90*B121</f>
        <v>0</v>
      </c>
      <c r="D121" s="37" t="s">
        <v>25</v>
      </c>
      <c r="E121" s="29">
        <f>Assumptions!$F$123</f>
        <v>504</v>
      </c>
      <c r="F121" s="37" t="s">
        <v>8</v>
      </c>
      <c r="G121" s="35"/>
      <c r="H121" s="38">
        <f>C121*E121</f>
        <v>0</v>
      </c>
    </row>
    <row r="122" spans="1:8" ht="10.9" customHeight="1">
      <c r="A122" s="86" t="str">
        <f>B91</f>
        <v>Blank</v>
      </c>
      <c r="B122" s="85">
        <f>Assumptions!$E$124</f>
        <v>1</v>
      </c>
      <c r="C122" s="36">
        <f>C91*B122</f>
        <v>0</v>
      </c>
      <c r="D122" s="37" t="s">
        <v>25</v>
      </c>
      <c r="E122" s="29"/>
      <c r="F122" s="37" t="s">
        <v>8</v>
      </c>
      <c r="G122" s="35"/>
      <c r="H122" s="38">
        <f>C122*E122</f>
        <v>0</v>
      </c>
    </row>
    <row r="123" spans="1:8" ht="10.9" customHeight="1">
      <c r="A123" s="86" t="str">
        <f>B92</f>
        <v>Blank</v>
      </c>
      <c r="B123" s="85">
        <f>Assumptions!$E$125</f>
        <v>1</v>
      </c>
      <c r="C123" s="36">
        <f>C92*B123</f>
        <v>0</v>
      </c>
      <c r="D123" s="37" t="s">
        <v>25</v>
      </c>
      <c r="E123" s="29"/>
      <c r="F123" s="37" t="s">
        <v>8</v>
      </c>
      <c r="G123" s="35"/>
      <c r="H123" s="38">
        <f>C123*E123</f>
        <v>0</v>
      </c>
    </row>
    <row r="124" spans="1:8" ht="10.9" customHeight="1">
      <c r="A124" s="86" t="str">
        <f>B93</f>
        <v>Blank</v>
      </c>
      <c r="B124" s="85">
        <f>Assumptions!$E$126</f>
        <v>0</v>
      </c>
      <c r="C124" s="36">
        <f>C93*B124</f>
        <v>0</v>
      </c>
      <c r="D124" s="37" t="s">
        <v>25</v>
      </c>
      <c r="E124" s="29"/>
      <c r="F124" s="37" t="s">
        <v>8</v>
      </c>
      <c r="G124" s="35"/>
      <c r="H124" s="38">
        <f>C124*E124</f>
        <v>0</v>
      </c>
    </row>
    <row r="125" spans="1:8" ht="10.9" customHeight="1">
      <c r="A125" s="87"/>
      <c r="B125" s="87"/>
      <c r="C125" s="87"/>
      <c r="D125" s="39"/>
      <c r="E125" s="87"/>
      <c r="F125" s="87"/>
      <c r="G125" s="87"/>
      <c r="H125" s="87"/>
    </row>
    <row r="126" spans="1:8" ht="10.9" customHeight="1">
      <c r="A126" s="67" t="s">
        <v>31</v>
      </c>
      <c r="B126" s="11"/>
      <c r="E126" s="88">
        <f>Assumptions!$E$147</f>
        <v>0</v>
      </c>
      <c r="F126" s="46" t="s">
        <v>32</v>
      </c>
      <c r="H126" s="38">
        <f>SUM(C113:C124)*E126</f>
        <v>0</v>
      </c>
    </row>
    <row r="127" spans="1:8" ht="10.9" customHeight="1">
      <c r="A127" s="67" t="s">
        <v>33</v>
      </c>
      <c r="B127" s="28"/>
      <c r="C127" s="47"/>
      <c r="D127" s="35"/>
      <c r="E127" s="102">
        <f>Assumptions!$E$148</f>
        <v>0.08</v>
      </c>
      <c r="F127" s="37" t="s">
        <v>34</v>
      </c>
      <c r="G127" s="35"/>
      <c r="H127" s="38">
        <f>SUM(H113:H124)*E127</f>
        <v>537120</v>
      </c>
    </row>
    <row r="128" spans="1:8" ht="10.9" customHeight="1">
      <c r="A128" s="67" t="s">
        <v>35</v>
      </c>
      <c r="B128" s="28"/>
      <c r="C128" s="47"/>
      <c r="D128" s="35"/>
      <c r="E128" s="102">
        <f>Assumptions!$E$149</f>
        <v>0.005</v>
      </c>
      <c r="F128" s="37" t="s">
        <v>36</v>
      </c>
      <c r="G128" s="35"/>
      <c r="H128" s="38">
        <f>H95*E128</f>
        <v>37500</v>
      </c>
    </row>
    <row r="129" spans="1:8" ht="10.9" customHeight="1">
      <c r="A129" s="67" t="s">
        <v>37</v>
      </c>
      <c r="B129" s="28"/>
      <c r="C129" s="47"/>
      <c r="D129" s="35"/>
      <c r="E129" s="102">
        <f>Assumptions!$E$150</f>
        <v>0.006</v>
      </c>
      <c r="F129" s="37" t="s">
        <v>34</v>
      </c>
      <c r="G129" s="35"/>
      <c r="H129" s="38">
        <f>SUM(H113:H124)*E129</f>
        <v>40284</v>
      </c>
    </row>
    <row r="130" spans="1:8" ht="10.9" customHeight="1">
      <c r="A130" s="67" t="s">
        <v>38</v>
      </c>
      <c r="B130" s="28"/>
      <c r="C130" s="47"/>
      <c r="D130" s="35"/>
      <c r="E130" s="102">
        <f>Assumptions!$E$151</f>
        <v>0.01</v>
      </c>
      <c r="F130" s="37" t="s">
        <v>36</v>
      </c>
      <c r="G130" s="35"/>
      <c r="H130" s="38">
        <f>SUM(H82:H87)*E130+H89*E130</f>
        <v>75000</v>
      </c>
    </row>
    <row r="131" spans="1:8" ht="10.9" customHeight="1">
      <c r="A131" s="67" t="s">
        <v>39</v>
      </c>
      <c r="B131" s="28"/>
      <c r="C131" s="48"/>
      <c r="D131" s="35"/>
      <c r="E131" s="102">
        <f>Assumptions!$E$152</f>
        <v>0.05</v>
      </c>
      <c r="F131" s="37" t="s">
        <v>34</v>
      </c>
      <c r="G131" s="35"/>
      <c r="H131" s="38">
        <f>SUM(H113:H124)*E131</f>
        <v>335700</v>
      </c>
    </row>
    <row r="132" spans="1:8" ht="10.9" customHeight="1">
      <c r="A132" s="67" t="s">
        <v>40</v>
      </c>
      <c r="B132" s="11"/>
      <c r="C132" s="24"/>
      <c r="E132" s="45">
        <f>Assumptions!$E$153</f>
        <v>0</v>
      </c>
      <c r="F132" s="37" t="s">
        <v>164</v>
      </c>
      <c r="H132" s="41">
        <f>C87*E132</f>
        <v>0</v>
      </c>
    </row>
    <row r="133" spans="1:8" ht="10.9" customHeight="1">
      <c r="A133" s="67" t="s">
        <v>42</v>
      </c>
      <c r="B133" s="28"/>
      <c r="C133" s="44">
        <f>Assumptions!$C$154</f>
        <v>0.06</v>
      </c>
      <c r="D133" s="36">
        <f>Assumptions!$D$154</f>
        <v>12</v>
      </c>
      <c r="E133" s="89" t="s">
        <v>43</v>
      </c>
      <c r="F133" s="29">
        <f>Assumptions!$G$154</f>
        <v>3</v>
      </c>
      <c r="G133" s="90" t="s">
        <v>109</v>
      </c>
      <c r="H133" s="38">
        <f>(((SUM(H99:H111)*POWER((1+C133/12),((D133+F133)/12)*12))-SUM(H99:H111))   +     ((((SUM(H113:H132)*POWER((1+C133/12),((D133+F133)/12)*12))-SUM(H113:H132))*0.5)))</f>
        <v>319447.10887518118</v>
      </c>
    </row>
    <row r="134" spans="1:8" ht="10.9" customHeight="1">
      <c r="A134" s="67" t="s">
        <v>44</v>
      </c>
      <c r="B134" s="28"/>
      <c r="C134" s="44">
        <f>Assumptions!$C$155</f>
        <v>0.01</v>
      </c>
      <c r="D134" s="37" t="s">
        <v>45</v>
      </c>
      <c r="E134" s="35"/>
      <c r="F134" s="35"/>
      <c r="G134" s="35"/>
      <c r="H134" s="38">
        <f>SUM(H99:H132)*C134</f>
        <v>79820.040000000008</v>
      </c>
    </row>
    <row r="135" spans="1:8" ht="10.9" customHeight="1">
      <c r="A135" s="67" t="s">
        <v>46</v>
      </c>
      <c r="B135" s="28"/>
      <c r="C135" s="35"/>
      <c r="D135" s="44">
        <f>Assumptions!$D$156</f>
        <v>0.175</v>
      </c>
      <c r="E135" s="37" t="s">
        <v>47</v>
      </c>
      <c r="F135" s="35"/>
      <c r="G135" s="35"/>
      <c r="H135" s="38">
        <f>H95*D135</f>
        <v>1312500</v>
      </c>
    </row>
    <row r="136" spans="1:8" ht="10.9" customHeight="1">
      <c r="A136" s="71" t="s">
        <v>48</v>
      </c>
      <c r="B136" s="33"/>
      <c r="C136" s="33"/>
      <c r="D136" s="33"/>
      <c r="E136" s="33"/>
      <c r="F136" s="33"/>
      <c r="G136" s="33"/>
      <c r="H136" s="43">
        <f>SUM(H99:H135)</f>
        <v>9693771.14887518</v>
      </c>
    </row>
    <row r="137" spans="1:8" ht="10.9" customHeight="1">
      <c r="A137" s="91"/>
      <c r="B137" s="47"/>
      <c r="C137" s="47"/>
      <c r="D137" s="47"/>
      <c r="E137" s="47"/>
      <c r="F137" s="47"/>
      <c r="G137" s="47"/>
      <c r="H137" s="92"/>
    </row>
    <row r="138" spans="1:8" ht="10.9" customHeight="1">
      <c r="A138" s="93" t="s">
        <v>49</v>
      </c>
      <c r="B138" s="49"/>
      <c r="C138" s="49"/>
      <c r="D138" s="49"/>
      <c r="E138" s="49"/>
      <c r="F138" s="49"/>
      <c r="G138" s="49"/>
      <c r="H138" s="50">
        <f>H95-H136</f>
        <v>-2193771.1488751806</v>
      </c>
    </row>
    <row r="139" spans="1:8" ht="10.9" customHeight="1">
      <c r="A139" s="93" t="s">
        <v>50</v>
      </c>
      <c r="B139" s="49"/>
      <c r="C139" s="49"/>
      <c r="D139" s="49"/>
      <c r="E139" s="49"/>
      <c r="F139" s="49"/>
      <c r="G139" s="49"/>
      <c r="H139" s="94">
        <f>H138/E79</f>
        <v>-609.3808746875502</v>
      </c>
    </row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</sheetData>
  <mergeCells count="4">
    <mergeCell ref="A1:B5"/>
    <mergeCell ref="D2:H4"/>
    <mergeCell ref="A71:B75"/>
    <mergeCell ref="D72:H7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5601" r:id="rId4">
          <objectPr defaultSize="0" r:id="rId5">
            <anchor moveWithCells="1" sizeWithCells="1">
              <from>
                <xdr:col>0</xdr:col>
                <xdr:colOff>152753</xdr:colOff>
                <xdr:row>0</xdr:row>
                <xdr:rowOff>123825</xdr:rowOff>
              </from>
              <to>
                <xdr:col>2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5601" r:id="rId4"/>
      </mc:Fallback>
    </mc:AlternateContent>
    <mc:AlternateContent xmlns:mc="http://schemas.openxmlformats.org/markup-compatibility/2006">
      <mc:Choice Requires="x14">
        <oleObject progId="WordPad.Document.1" shapeId="25605" r:id="rId6">
          <objectPr defaultSize="0" r:id="rId5">
            <anchor moveWithCells="1" sizeWithCells="1">
              <from>
                <xdr:col>0</xdr:col>
                <xdr:colOff>152753</xdr:colOff>
                <xdr:row>70</xdr:row>
                <xdr:rowOff>123825</xdr:rowOff>
              </from>
              <to>
                <xdr:col>2</xdr:col>
                <xdr:colOff>266551</xdr:colOff>
                <xdr:row>74</xdr:row>
                <xdr:rowOff>104775</xdr:rowOff>
              </to>
            </anchor>
          </objectPr>
        </oleObject>
      </mc:Choice>
      <mc:Fallback>
        <oleObject progId="WordPad.Document.1" shapeId="25605" r:id="rId6"/>
      </mc:Fallback>
    </mc:AlternateContent>
  </oleObjects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487"/>
  <sheetViews>
    <sheetView topLeftCell="A132" zoomScale="40" view="normal" workbookViewId="0">
      <selection pane="topLeft" activeCell="A141" sqref="A141:J213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12" ht="10.9" customHeight="1">
      <c r="A1" s="12"/>
      <c r="B1" s="12"/>
      <c r="C1" s="25"/>
      <c r="D1" s="26"/>
      <c r="E1" s="25"/>
      <c r="F1" s="25"/>
      <c r="G1" s="25"/>
      <c r="H1" s="25"/>
      <c r="L1">
        <v>7</v>
      </c>
    </row>
    <row r="2" spans="1:8" ht="10.9" customHeight="1">
      <c r="A2" s="12"/>
      <c r="B2" s="12"/>
      <c r="C2" s="12"/>
      <c r="D2" s="385" t="s">
        <v>130</v>
      </c>
      <c r="E2" s="385"/>
      <c r="F2" s="385"/>
      <c r="G2" s="385"/>
      <c r="H2" s="385"/>
    </row>
    <row r="3" spans="1:8" ht="10.9" customHeight="1">
      <c r="A3" s="12"/>
      <c r="B3" s="12"/>
      <c r="C3" s="12"/>
      <c r="D3" s="385"/>
      <c r="E3" s="385"/>
      <c r="F3" s="385"/>
      <c r="G3" s="385"/>
      <c r="H3" s="385"/>
    </row>
    <row r="4" spans="1:8" ht="10.9" customHeight="1">
      <c r="A4" s="12"/>
      <c r="B4" s="12"/>
      <c r="C4" s="12"/>
      <c r="D4" s="385"/>
      <c r="E4" s="385"/>
      <c r="F4" s="385"/>
      <c r="G4" s="385"/>
      <c r="H4" s="385"/>
    </row>
    <row r="5" spans="1:8" ht="10.9" customHeight="1">
      <c r="A5" s="12"/>
      <c r="B5" s="12"/>
      <c r="C5" s="12"/>
      <c r="D5" s="12"/>
      <c r="E5" s="12"/>
      <c r="F5" s="12"/>
      <c r="G5" s="12"/>
      <c r="H5" s="12"/>
    </row>
    <row r="6" spans="1:8" ht="10.9" customHeight="1">
      <c r="A6" s="27" t="s">
        <v>121</v>
      </c>
      <c r="B6" s="27"/>
      <c r="C6" s="28"/>
      <c r="D6" s="28"/>
      <c r="E6" s="95" t="str">
        <f>Assumptions!$G$121</f>
        <v>Community Centre</v>
      </c>
      <c r="F6" s="56"/>
      <c r="G6" s="96"/>
      <c r="H6" s="57"/>
    </row>
    <row r="7" spans="1:8" ht="10.9" customHeight="1">
      <c r="A7" s="27" t="s">
        <v>0</v>
      </c>
      <c r="B7" s="28"/>
      <c r="C7" s="28"/>
      <c r="D7" s="28"/>
      <c r="E7" s="95" t="str">
        <f>'Land Values'!$A$115</f>
        <v>Greenfield</v>
      </c>
      <c r="F7" s="56"/>
      <c r="G7" s="56"/>
      <c r="H7" s="58"/>
    </row>
    <row r="8" spans="1:8" ht="10.9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</row>
    <row r="9" spans="1:8" ht="10.9" customHeight="1">
      <c r="A9" s="27" t="s">
        <v>2</v>
      </c>
      <c r="B9" s="27"/>
      <c r="C9" s="11"/>
      <c r="D9" s="62"/>
      <c r="E9" s="63">
        <f>SUM(C43:C54)</f>
        <v>200</v>
      </c>
      <c r="F9" s="62" t="s">
        <v>3</v>
      </c>
      <c r="G9" s="30"/>
      <c r="H9" s="30"/>
    </row>
    <row r="10" spans="1:8" ht="10.9" customHeight="1">
      <c r="A10" s="27"/>
      <c r="B10" s="28"/>
      <c r="C10" s="62"/>
      <c r="D10" s="64"/>
      <c r="E10" s="62"/>
      <c r="F10" s="30"/>
      <c r="G10" s="30"/>
      <c r="H10" s="30"/>
    </row>
    <row r="11" spans="1:8" ht="10.9" customHeight="1">
      <c r="A11" s="32" t="s">
        <v>4</v>
      </c>
      <c r="B11" s="33"/>
      <c r="C11" s="33"/>
      <c r="D11" s="33"/>
      <c r="E11" s="33"/>
      <c r="F11" s="33"/>
      <c r="G11" s="33"/>
      <c r="H11" s="34"/>
    </row>
    <row r="12" spans="1:8" ht="10.9" customHeight="1">
      <c r="A12" s="65" t="s">
        <v>5</v>
      </c>
      <c r="B12" s="66" t="s">
        <v>6</v>
      </c>
      <c r="C12" s="104"/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0</v>
      </c>
    </row>
    <row r="13" spans="1:8" ht="10.9" customHeight="1">
      <c r="A13" s="65" t="s">
        <v>9</v>
      </c>
      <c r="B13" s="66" t="s">
        <v>10</v>
      </c>
      <c r="C13" s="104"/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0</v>
      </c>
    </row>
    <row r="14" spans="1:8" ht="10.9" customHeight="1">
      <c r="A14" s="65" t="s">
        <v>11</v>
      </c>
      <c r="B14" s="66" t="s">
        <v>12</v>
      </c>
      <c r="C14" s="104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</row>
    <row r="15" spans="1:8" ht="10.9" customHeight="1">
      <c r="A15" s="65" t="s">
        <v>13</v>
      </c>
      <c r="B15" s="66" t="s">
        <v>14</v>
      </c>
      <c r="C15" s="104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</row>
    <row r="16" spans="1:8" ht="10.9" customHeight="1">
      <c r="A16" s="65" t="s">
        <v>15</v>
      </c>
      <c r="B16" s="66" t="s">
        <v>16</v>
      </c>
      <c r="C16" s="105"/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0</v>
      </c>
    </row>
    <row r="17" spans="1:8" ht="10.9" customHeight="1">
      <c r="A17" s="67" t="s">
        <v>17</v>
      </c>
      <c r="B17" s="66" t="s">
        <v>18</v>
      </c>
      <c r="C17" s="106"/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0</v>
      </c>
    </row>
    <row r="18" spans="1:8" ht="10.9" customHeight="1">
      <c r="A18" s="67" t="s">
        <v>19</v>
      </c>
      <c r="B18" s="66" t="s">
        <v>20</v>
      </c>
      <c r="C18" s="106">
        <f>Assumptions!$C$121</f>
        <v>200</v>
      </c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200000</v>
      </c>
    </row>
    <row r="19" spans="1:8" ht="10.9" customHeight="1">
      <c r="A19" s="65" t="s">
        <v>21</v>
      </c>
      <c r="B19" s="66" t="s">
        <v>22</v>
      </c>
      <c r="C19" s="107"/>
      <c r="D19" s="37" t="s">
        <v>7</v>
      </c>
      <c r="E19" s="29">
        <f>Assumptions!$C$139</f>
        <v>1200</v>
      </c>
      <c r="F19" s="37" t="s">
        <v>8</v>
      </c>
      <c r="H19" s="38">
        <f>C19*E19</f>
        <v>0</v>
      </c>
    </row>
    <row r="20" spans="1:8" ht="10.9" customHeight="1">
      <c r="A20" s="65" t="s">
        <v>52</v>
      </c>
      <c r="B20" s="69"/>
      <c r="C20" s="104"/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0</v>
      </c>
    </row>
    <row r="21" spans="1:8" ht="10.9" customHeight="1">
      <c r="A21" s="65" t="s">
        <v>23</v>
      </c>
      <c r="B21" s="103" t="s">
        <v>24</v>
      </c>
      <c r="C21" s="104"/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0</v>
      </c>
    </row>
    <row r="22" spans="1:8" ht="10.9" customHeight="1">
      <c r="A22" s="65" t="s">
        <v>23</v>
      </c>
      <c r="B22" s="103" t="s">
        <v>24</v>
      </c>
      <c r="C22" s="104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</row>
    <row r="23" spans="1:8" ht="10.9" customHeight="1">
      <c r="A23" s="65" t="s">
        <v>23</v>
      </c>
      <c r="B23" s="103" t="s">
        <v>24</v>
      </c>
      <c r="C23" s="104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</row>
    <row r="24" spans="1:8" ht="10.9" customHeight="1">
      <c r="A24" s="70"/>
      <c r="B24" s="39"/>
      <c r="C24" s="33"/>
      <c r="D24" s="33"/>
      <c r="E24" s="33"/>
      <c r="F24" s="33"/>
      <c r="G24" s="33"/>
      <c r="H24" s="40"/>
    </row>
    <row r="25" spans="1:8" ht="10.9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200000</v>
      </c>
    </row>
    <row r="26" spans="1:8" ht="10.9" customHeight="1">
      <c r="A26" s="72"/>
      <c r="B26" s="46"/>
      <c r="C26" s="73"/>
      <c r="D26" s="46"/>
      <c r="E26" s="74"/>
      <c r="F26" s="46"/>
      <c r="G26" s="74"/>
      <c r="H26" s="75"/>
    </row>
    <row r="27" spans="1:8" ht="10.9" customHeight="1">
      <c r="A27" s="71" t="s">
        <v>26</v>
      </c>
      <c r="B27" s="33"/>
      <c r="C27" s="33"/>
      <c r="D27" s="33"/>
      <c r="E27" s="33"/>
      <c r="F27" s="33"/>
      <c r="G27" s="33"/>
      <c r="H27" s="42"/>
    </row>
    <row r="28" spans="1:8" ht="10.9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</row>
    <row r="29" spans="1:8" ht="10.9" customHeight="1">
      <c r="A29" s="65" t="s">
        <v>5</v>
      </c>
      <c r="B29" s="78">
        <f>Assumptions!$D$115</f>
        <v>2</v>
      </c>
      <c r="C29" s="36">
        <f>C12*B29</f>
        <v>0</v>
      </c>
      <c r="D29" s="37" t="s">
        <v>7</v>
      </c>
      <c r="E29" s="29"/>
      <c r="F29" s="37" t="s">
        <v>8</v>
      </c>
      <c r="G29" s="35"/>
      <c r="H29" s="38">
        <f>C29*E29</f>
        <v>0</v>
      </c>
    </row>
    <row r="30" spans="1:8" ht="10.9" customHeight="1">
      <c r="A30" s="65" t="s">
        <v>9</v>
      </c>
      <c r="B30" s="78">
        <f>Assumptions!$D$116</f>
        <v>2</v>
      </c>
      <c r="C30" s="36">
        <f>C13*B30</f>
        <v>0</v>
      </c>
      <c r="D30" s="37" t="s">
        <v>7</v>
      </c>
      <c r="E30" s="29"/>
      <c r="F30" s="37" t="s">
        <v>8</v>
      </c>
      <c r="G30" s="35"/>
      <c r="H30" s="38">
        <f>C30*E30</f>
        <v>0</v>
      </c>
    </row>
    <row r="31" spans="1:8" ht="10.9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</row>
    <row r="32" spans="1:8" ht="10.9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</row>
    <row r="33" spans="1:8" ht="10.9" customHeight="1">
      <c r="A33" s="65" t="s">
        <v>15</v>
      </c>
      <c r="B33" s="78">
        <f>Assumptions!$D$119</f>
        <v>1.5</v>
      </c>
      <c r="C33" s="36">
        <f>C16*B33</f>
        <v>0</v>
      </c>
      <c r="D33" s="37" t="s">
        <v>7</v>
      </c>
      <c r="E33" s="29"/>
      <c r="F33" s="37" t="s">
        <v>8</v>
      </c>
      <c r="G33" s="35"/>
      <c r="H33" s="38">
        <f>C33*E33</f>
        <v>0</v>
      </c>
    </row>
    <row r="34" spans="1:8" ht="10.9" customHeight="1">
      <c r="A34" s="67" t="s">
        <v>17</v>
      </c>
      <c r="B34" s="78">
        <f>Assumptions!$D$120</f>
        <v>2</v>
      </c>
      <c r="C34" s="36">
        <f>C17*B34</f>
        <v>0</v>
      </c>
      <c r="D34" s="37" t="s">
        <v>7</v>
      </c>
      <c r="E34" s="29"/>
      <c r="F34" s="37" t="s">
        <v>8</v>
      </c>
      <c r="G34" s="47"/>
      <c r="H34" s="38">
        <f>C34*E34</f>
        <v>0</v>
      </c>
    </row>
    <row r="35" spans="1:8" ht="10.9" customHeight="1">
      <c r="A35" s="67" t="s">
        <v>19</v>
      </c>
      <c r="B35" s="78">
        <f>Assumptions!$D$121</f>
        <v>1.5</v>
      </c>
      <c r="C35" s="36">
        <f>C18*B35</f>
        <v>300</v>
      </c>
      <c r="D35" s="37" t="s">
        <v>7</v>
      </c>
      <c r="E35" s="29">
        <f>'Land Values'!D115</f>
        <v>10.799999999999999</v>
      </c>
      <c r="F35" s="37" t="s">
        <v>8</v>
      </c>
      <c r="G35" s="47"/>
      <c r="H35" s="38">
        <f>C35*E35</f>
        <v>3239.9999999999995</v>
      </c>
    </row>
    <row r="36" spans="1:8" ht="10.9" customHeight="1">
      <c r="A36" s="65" t="s">
        <v>21</v>
      </c>
      <c r="B36" s="78">
        <f>Assumptions!$D$122</f>
        <v>3</v>
      </c>
      <c r="C36" s="36">
        <f>C19*B36</f>
        <v>0</v>
      </c>
      <c r="D36" s="37" t="s">
        <v>7</v>
      </c>
      <c r="E36" s="29"/>
      <c r="F36" s="37" t="s">
        <v>8</v>
      </c>
      <c r="H36" s="38">
        <f>C36*E36</f>
        <v>0</v>
      </c>
    </row>
    <row r="37" spans="1:8" ht="10.9" customHeight="1">
      <c r="A37" s="79" t="s">
        <v>52</v>
      </c>
      <c r="B37" s="78">
        <f>Assumptions!$D$123</f>
        <v>2</v>
      </c>
      <c r="C37" s="36">
        <f>C20*B37</f>
        <v>0</v>
      </c>
      <c r="D37" s="37" t="s">
        <v>25</v>
      </c>
      <c r="E37" s="29"/>
      <c r="F37" s="37" t="s">
        <v>8</v>
      </c>
      <c r="G37" s="35"/>
      <c r="H37" s="38">
        <f>C37*E37</f>
        <v>0</v>
      </c>
    </row>
    <row r="38" spans="1:8" ht="10.9" customHeight="1">
      <c r="A38" s="79" t="str">
        <f>B21</f>
        <v>Blank</v>
      </c>
      <c r="B38" s="78">
        <f>Assumptions!$D$124</f>
        <v>2</v>
      </c>
      <c r="C38" s="36">
        <f>C21*B38</f>
        <v>0</v>
      </c>
      <c r="D38" s="37" t="s">
        <v>25</v>
      </c>
      <c r="E38" s="29"/>
      <c r="F38" s="37" t="s">
        <v>8</v>
      </c>
      <c r="G38" s="35"/>
      <c r="H38" s="38">
        <f>C38*E38</f>
        <v>0</v>
      </c>
    </row>
    <row r="39" spans="1:8" ht="10.9" customHeight="1">
      <c r="A39" s="79" t="str">
        <f>B22</f>
        <v>Blank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</row>
    <row r="40" spans="1:8" ht="10.9" customHeight="1">
      <c r="A40" s="79" t="str">
        <f>B23</f>
        <v>Blank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</row>
    <row r="41" spans="1:8" ht="10.9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32.4</v>
      </c>
    </row>
    <row r="42" spans="1:8" ht="10.9" customHeight="1">
      <c r="A42" s="76"/>
      <c r="B42" s="77" t="s">
        <v>30</v>
      </c>
      <c r="C42" s="73"/>
      <c r="D42" s="46"/>
      <c r="E42" s="74"/>
      <c r="F42" s="46"/>
      <c r="G42" s="74"/>
      <c r="H42" s="75"/>
    </row>
    <row r="43" spans="1:8" ht="10.9" customHeight="1">
      <c r="A43" s="65" t="s">
        <v>5</v>
      </c>
      <c r="B43" s="85">
        <f>Assumptions!$E$115</f>
        <v>1</v>
      </c>
      <c r="C43" s="36">
        <f>C12*B43</f>
        <v>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C43*E43</f>
        <v>0</v>
      </c>
    </row>
    <row r="44" spans="1:8" ht="10.9" customHeight="1">
      <c r="A44" s="65" t="s">
        <v>9</v>
      </c>
      <c r="B44" s="85">
        <f>Assumptions!$E$116</f>
        <v>1.2</v>
      </c>
      <c r="C44" s="36">
        <f>C13*B44</f>
        <v>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C44*E44</f>
        <v>0</v>
      </c>
    </row>
    <row r="45" spans="1:8" ht="10.9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C45*E45</f>
        <v>0</v>
      </c>
    </row>
    <row r="46" spans="1:8" ht="10.9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C46*E46</f>
        <v>0</v>
      </c>
    </row>
    <row r="47" spans="1:8" ht="10.9" customHeight="1">
      <c r="A47" s="65" t="s">
        <v>15</v>
      </c>
      <c r="B47" s="85">
        <f>Assumptions!$E$119</f>
        <v>1.2</v>
      </c>
      <c r="C47" s="36">
        <f>C16*B47</f>
        <v>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C47*E47</f>
        <v>0</v>
      </c>
    </row>
    <row r="48" spans="1:8" ht="10.9" customHeight="1">
      <c r="A48" s="67" t="s">
        <v>17</v>
      </c>
      <c r="B48" s="85">
        <f>Assumptions!$E$120</f>
        <v>1.2</v>
      </c>
      <c r="C48" s="36">
        <f>C17*B48</f>
        <v>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C48*E48</f>
        <v>0</v>
      </c>
    </row>
    <row r="49" spans="1:8" ht="10.9" customHeight="1">
      <c r="A49" s="67" t="s">
        <v>19</v>
      </c>
      <c r="B49" s="85">
        <f>Assumptions!$E$121</f>
        <v>1</v>
      </c>
      <c r="C49" s="36">
        <f>C18*B49</f>
        <v>200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C49*E49</f>
        <v>397000</v>
      </c>
    </row>
    <row r="50" spans="1:8" ht="10.9" customHeight="1">
      <c r="A50" s="65" t="s">
        <v>21</v>
      </c>
      <c r="B50" s="85">
        <f>Assumptions!$E$122</f>
        <v>1</v>
      </c>
      <c r="C50" s="36">
        <f>C19*B50</f>
        <v>0</v>
      </c>
      <c r="D50" s="37" t="s">
        <v>7</v>
      </c>
      <c r="E50" s="29">
        <f>Assumptions!$F$122</f>
        <v>903</v>
      </c>
      <c r="F50" s="37" t="s">
        <v>8</v>
      </c>
      <c r="H50" s="38">
        <f>C50*E50</f>
        <v>0</v>
      </c>
    </row>
    <row r="51" spans="1:8" ht="10.9" customHeight="1">
      <c r="A51" s="86" t="s">
        <v>52</v>
      </c>
      <c r="B51" s="85">
        <f>Assumptions!$E$123</f>
        <v>1</v>
      </c>
      <c r="C51" s="36">
        <f>C20*B51</f>
        <v>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C51*E51</f>
        <v>0</v>
      </c>
    </row>
    <row r="52" spans="1:8" ht="10.9" customHeight="1">
      <c r="A52" s="86" t="str">
        <f>B21</f>
        <v>Blank</v>
      </c>
      <c r="B52" s="85">
        <f>Assumptions!$E$124</f>
        <v>1</v>
      </c>
      <c r="C52" s="36">
        <f>C21*B52</f>
        <v>0</v>
      </c>
      <c r="D52" s="37" t="s">
        <v>25</v>
      </c>
      <c r="E52" s="29"/>
      <c r="F52" s="37" t="s">
        <v>8</v>
      </c>
      <c r="G52" s="35"/>
      <c r="H52" s="38">
        <f>C52*E52</f>
        <v>0</v>
      </c>
    </row>
    <row r="53" spans="1:8" ht="10.9" customHeight="1">
      <c r="A53" s="86" t="str">
        <f>B22</f>
        <v>Blank</v>
      </c>
      <c r="B53" s="85">
        <f>Assumptions!$E$125</f>
        <v>1</v>
      </c>
      <c r="C53" s="36">
        <f>C22*B53</f>
        <v>0</v>
      </c>
      <c r="D53" s="37" t="s">
        <v>25</v>
      </c>
      <c r="E53" s="29"/>
      <c r="F53" s="37" t="s">
        <v>8</v>
      </c>
      <c r="G53" s="35"/>
      <c r="H53" s="38">
        <f>C53*E53</f>
        <v>0</v>
      </c>
    </row>
    <row r="54" spans="1:8" ht="10.9" customHeight="1">
      <c r="A54" s="86" t="str">
        <f>B23</f>
        <v>Blank</v>
      </c>
      <c r="B54" s="85">
        <f>Assumptions!$E$126</f>
        <v>0</v>
      </c>
      <c r="C54" s="36">
        <f>C23*B54</f>
        <v>0</v>
      </c>
      <c r="D54" s="37" t="s">
        <v>25</v>
      </c>
      <c r="E54" s="29"/>
      <c r="F54" s="37" t="s">
        <v>8</v>
      </c>
      <c r="G54" s="35"/>
      <c r="H54" s="38">
        <f>C54*E54</f>
        <v>0</v>
      </c>
    </row>
    <row r="55" spans="1:8" ht="10.9" customHeight="1">
      <c r="A55" s="87"/>
      <c r="B55" s="87"/>
      <c r="C55" s="87"/>
      <c r="D55" s="39"/>
      <c r="E55" s="87"/>
      <c r="F55" s="87"/>
      <c r="G55" s="87"/>
      <c r="H55" s="87"/>
    </row>
    <row r="56" spans="1:8" ht="10.9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</row>
    <row r="57" spans="1:8" ht="10.9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31760</v>
      </c>
    </row>
    <row r="58" spans="1:8" ht="10.9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1000</v>
      </c>
    </row>
    <row r="59" spans="1:8" ht="10.9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2382</v>
      </c>
    </row>
    <row r="60" spans="1:8" ht="10.9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0</v>
      </c>
    </row>
    <row r="61" spans="1:8" ht="10.9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19850</v>
      </c>
    </row>
    <row r="62" spans="1:8" ht="10.9" customHeight="1">
      <c r="A62" s="67" t="s">
        <v>40</v>
      </c>
      <c r="B62" s="11"/>
      <c r="C62" s="24"/>
      <c r="E62" s="45">
        <f>Assumptions!$E$153</f>
        <v>0</v>
      </c>
      <c r="F62" s="37" t="s">
        <v>164</v>
      </c>
      <c r="H62" s="41">
        <f>C18*E62</f>
        <v>0</v>
      </c>
    </row>
    <row r="63" spans="1:8" ht="10.9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17810.196954439172</v>
      </c>
    </row>
    <row r="64" spans="1:8" ht="10.9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4552.644</v>
      </c>
    </row>
    <row r="65" spans="1:8" ht="10.9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35000</v>
      </c>
    </row>
    <row r="66" spans="1:8" ht="10.9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512627.24095443916</v>
      </c>
    </row>
    <row r="67" spans="1:8" ht="10.9" customHeight="1">
      <c r="A67" s="91"/>
      <c r="B67" s="47"/>
      <c r="C67" s="47"/>
      <c r="D67" s="47"/>
      <c r="E67" s="47"/>
      <c r="F67" s="47"/>
      <c r="G67" s="47"/>
      <c r="H67" s="92"/>
    </row>
    <row r="68" spans="1:8" ht="10.9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-312627.24095443916</v>
      </c>
    </row>
    <row r="69" spans="1:8" ht="10.9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-1563.1362047721957</v>
      </c>
    </row>
    <row r="70" ht="10.9" customHeight="1"/>
    <row r="71" spans="1:8" ht="10.9" customHeight="1">
      <c r="A71" s="12"/>
      <c r="B71" s="12"/>
      <c r="C71" s="25"/>
      <c r="D71" s="26"/>
      <c r="E71" s="25"/>
      <c r="F71" s="25"/>
      <c r="G71" s="25"/>
      <c r="H71" s="25"/>
    </row>
    <row r="72" spans="1:8" ht="10.9" customHeight="1">
      <c r="A72" s="12"/>
      <c r="B72" s="12"/>
      <c r="C72" s="12"/>
      <c r="D72" s="385" t="s">
        <v>130</v>
      </c>
      <c r="E72" s="385"/>
      <c r="F72" s="385"/>
      <c r="G72" s="385"/>
      <c r="H72" s="385"/>
    </row>
    <row r="73" spans="1:8" ht="10.9" customHeight="1">
      <c r="A73" s="12"/>
      <c r="B73" s="12"/>
      <c r="C73" s="12"/>
      <c r="D73" s="385"/>
      <c r="E73" s="385"/>
      <c r="F73" s="385"/>
      <c r="G73" s="385"/>
      <c r="H73" s="385"/>
    </row>
    <row r="74" spans="1:8" ht="10.9" customHeight="1">
      <c r="A74" s="12"/>
      <c r="B74" s="12"/>
      <c r="C74" s="12"/>
      <c r="D74" s="385"/>
      <c r="E74" s="385"/>
      <c r="F74" s="385"/>
      <c r="G74" s="385"/>
      <c r="H74" s="385"/>
    </row>
    <row r="75" spans="1:8" ht="10.9" customHeight="1">
      <c r="A75" s="12"/>
      <c r="B75" s="12"/>
      <c r="C75" s="12"/>
      <c r="D75" s="12"/>
      <c r="E75" s="12"/>
      <c r="F75" s="12"/>
      <c r="G75" s="12"/>
      <c r="H75" s="12"/>
    </row>
    <row r="76" spans="1:8" ht="10.9" customHeight="1">
      <c r="A76" s="27" t="s">
        <v>121</v>
      </c>
      <c r="B76" s="27"/>
      <c r="C76" s="28"/>
      <c r="D76" s="28"/>
      <c r="E76" s="95" t="str">
        <f>Assumptions!$G$121</f>
        <v>Community Centre</v>
      </c>
      <c r="F76" s="56"/>
      <c r="G76" s="96"/>
      <c r="H76" s="57"/>
    </row>
    <row r="77" spans="1:8" ht="10.9" customHeight="1">
      <c r="A77" s="27" t="s">
        <v>0</v>
      </c>
      <c r="B77" s="28"/>
      <c r="C77" s="28"/>
      <c r="D77" s="28"/>
      <c r="E77" s="95" t="str">
        <f>'Land Values'!$A$117</f>
        <v>Brownfield</v>
      </c>
      <c r="F77" s="56"/>
      <c r="G77" s="56"/>
      <c r="H77" s="58"/>
    </row>
    <row r="78" spans="1:8" ht="10.9" customHeight="1">
      <c r="A78" s="27" t="s">
        <v>1</v>
      </c>
      <c r="B78" s="27"/>
      <c r="C78" s="28"/>
      <c r="D78" s="28"/>
      <c r="E78" s="97" t="str">
        <f>Assumptions!$A$160</f>
        <v>Area Wide</v>
      </c>
      <c r="F78" s="98"/>
      <c r="G78" s="99"/>
      <c r="H78" s="100"/>
    </row>
    <row r="79" spans="1:8" ht="10.9" customHeight="1">
      <c r="A79" s="27" t="s">
        <v>2</v>
      </c>
      <c r="B79" s="27"/>
      <c r="C79" s="11"/>
      <c r="D79" s="62"/>
      <c r="E79" s="63">
        <f>SUM(C113:C124)</f>
        <v>200</v>
      </c>
      <c r="F79" s="62" t="s">
        <v>3</v>
      </c>
      <c r="G79" s="30"/>
      <c r="H79" s="30"/>
    </row>
    <row r="80" spans="1:8" ht="10.9" customHeight="1">
      <c r="A80" s="27"/>
      <c r="B80" s="28"/>
      <c r="C80" s="62"/>
      <c r="D80" s="64"/>
      <c r="E80" s="62"/>
      <c r="F80" s="30"/>
      <c r="G80" s="30"/>
      <c r="H80" s="30"/>
    </row>
    <row r="81" spans="1:8" ht="10.9" customHeight="1">
      <c r="A81" s="32" t="s">
        <v>4</v>
      </c>
      <c r="B81" s="33"/>
      <c r="C81" s="33"/>
      <c r="D81" s="33"/>
      <c r="E81" s="33"/>
      <c r="F81" s="33"/>
      <c r="G81" s="33"/>
      <c r="H81" s="34"/>
    </row>
    <row r="82" spans="1:8" ht="10.9" customHeight="1">
      <c r="A82" s="65" t="s">
        <v>5</v>
      </c>
      <c r="B82" s="66" t="s">
        <v>6</v>
      </c>
      <c r="C82" s="104"/>
      <c r="D82" s="37" t="s">
        <v>7</v>
      </c>
      <c r="E82" s="29">
        <f>Assumptions!$C$132</f>
        <v>500</v>
      </c>
      <c r="F82" s="37" t="s">
        <v>8</v>
      </c>
      <c r="G82" s="35"/>
      <c r="H82" s="38">
        <f>C82*E82</f>
        <v>0</v>
      </c>
    </row>
    <row r="83" spans="1:8" ht="10.9" customHeight="1">
      <c r="A83" s="65" t="s">
        <v>9</v>
      </c>
      <c r="B83" s="66" t="s">
        <v>10</v>
      </c>
      <c r="C83" s="104"/>
      <c r="D83" s="37" t="s">
        <v>7</v>
      </c>
      <c r="E83" s="29">
        <f>Assumptions!$C$133</f>
        <v>1345</v>
      </c>
      <c r="F83" s="37" t="s">
        <v>8</v>
      </c>
      <c r="G83" s="35"/>
      <c r="H83" s="38">
        <f>C83*E83</f>
        <v>0</v>
      </c>
    </row>
    <row r="84" spans="1:8" ht="10.9" customHeight="1">
      <c r="A84" s="65" t="s">
        <v>11</v>
      </c>
      <c r="B84" s="66" t="s">
        <v>12</v>
      </c>
      <c r="C84" s="104"/>
      <c r="D84" s="37" t="s">
        <v>7</v>
      </c>
      <c r="E84" s="29">
        <f>Assumptions!$C$134</f>
        <v>0</v>
      </c>
      <c r="F84" s="37" t="s">
        <v>8</v>
      </c>
      <c r="G84" s="35"/>
      <c r="H84" s="38">
        <f>C84*E84</f>
        <v>0</v>
      </c>
    </row>
    <row r="85" spans="1:8" ht="10.9" customHeight="1">
      <c r="A85" s="65" t="s">
        <v>13</v>
      </c>
      <c r="B85" s="66" t="s">
        <v>14</v>
      </c>
      <c r="C85" s="104"/>
      <c r="D85" s="37" t="s">
        <v>7</v>
      </c>
      <c r="E85" s="29">
        <f>Assumptions!$C$135</f>
        <v>0</v>
      </c>
      <c r="F85" s="37" t="s">
        <v>8</v>
      </c>
      <c r="G85" s="35"/>
      <c r="H85" s="38">
        <f>C85*E85</f>
        <v>0</v>
      </c>
    </row>
    <row r="86" spans="1:8" ht="10.9" customHeight="1">
      <c r="A86" s="65" t="s">
        <v>15</v>
      </c>
      <c r="B86" s="66" t="s">
        <v>16</v>
      </c>
      <c r="C86" s="105"/>
      <c r="D86" s="37" t="s">
        <v>7</v>
      </c>
      <c r="E86" s="29">
        <f>Assumptions!$C$136</f>
        <v>1000</v>
      </c>
      <c r="F86" s="37" t="s">
        <v>8</v>
      </c>
      <c r="G86" s="35"/>
      <c r="H86" s="38">
        <f>C86*E86</f>
        <v>0</v>
      </c>
    </row>
    <row r="87" spans="1:8" ht="10.9" customHeight="1">
      <c r="A87" s="67" t="s">
        <v>17</v>
      </c>
      <c r="B87" s="66" t="s">
        <v>18</v>
      </c>
      <c r="C87" s="106"/>
      <c r="D87" s="37" t="s">
        <v>7</v>
      </c>
      <c r="E87" s="29">
        <f>Assumptions!$C$137</f>
        <v>2500</v>
      </c>
      <c r="F87" s="37" t="s">
        <v>8</v>
      </c>
      <c r="G87" s="47"/>
      <c r="H87" s="38">
        <f>C87*E87</f>
        <v>0</v>
      </c>
    </row>
    <row r="88" spans="1:8" ht="10.9" customHeight="1">
      <c r="A88" s="67" t="s">
        <v>19</v>
      </c>
      <c r="B88" s="66" t="s">
        <v>20</v>
      </c>
      <c r="C88" s="106">
        <f>Assumptions!$C$121</f>
        <v>200</v>
      </c>
      <c r="D88" s="37" t="s">
        <v>7</v>
      </c>
      <c r="E88" s="29">
        <f>Assumptions!$C$138</f>
        <v>1000</v>
      </c>
      <c r="F88" s="37" t="s">
        <v>8</v>
      </c>
      <c r="G88" s="47"/>
      <c r="H88" s="38">
        <f>C88*E88</f>
        <v>200000</v>
      </c>
    </row>
    <row r="89" spans="1:8" ht="10.9" customHeight="1">
      <c r="A89" s="65" t="s">
        <v>21</v>
      </c>
      <c r="B89" s="66" t="s">
        <v>22</v>
      </c>
      <c r="C89" s="107"/>
      <c r="D89" s="37" t="s">
        <v>7</v>
      </c>
      <c r="E89" s="29">
        <f>Assumptions!$C$139</f>
        <v>1200</v>
      </c>
      <c r="F89" s="37" t="s">
        <v>8</v>
      </c>
      <c r="H89" s="38">
        <f>C89*E89</f>
        <v>0</v>
      </c>
    </row>
    <row r="90" spans="1:8" ht="10.9" customHeight="1">
      <c r="A90" s="65" t="s">
        <v>52</v>
      </c>
      <c r="B90" s="69"/>
      <c r="C90" s="104"/>
      <c r="D90" s="37" t="s">
        <v>25</v>
      </c>
      <c r="E90" s="29">
        <f>Assumptions!$C$140</f>
        <v>440</v>
      </c>
      <c r="F90" s="37" t="s">
        <v>8</v>
      </c>
      <c r="G90" s="35"/>
      <c r="H90" s="38">
        <f>C90*E90</f>
        <v>0</v>
      </c>
    </row>
    <row r="91" spans="1:8" ht="10.9" customHeight="1">
      <c r="A91" s="65" t="s">
        <v>23</v>
      </c>
      <c r="B91" s="103" t="s">
        <v>24</v>
      </c>
      <c r="C91" s="104"/>
      <c r="D91" s="37" t="s">
        <v>25</v>
      </c>
      <c r="E91" s="29">
        <f>Assumptions!$C$141</f>
        <v>1200</v>
      </c>
      <c r="F91" s="37" t="s">
        <v>8</v>
      </c>
      <c r="G91" s="35"/>
      <c r="H91" s="38">
        <f>C91*E91</f>
        <v>0</v>
      </c>
    </row>
    <row r="92" spans="1:8" ht="10.9" customHeight="1">
      <c r="A92" s="65" t="s">
        <v>23</v>
      </c>
      <c r="B92" s="103" t="s">
        <v>24</v>
      </c>
      <c r="C92" s="104"/>
      <c r="D92" s="37" t="s">
        <v>25</v>
      </c>
      <c r="E92" s="29">
        <f>Assumptions!$C$142</f>
        <v>500</v>
      </c>
      <c r="F92" s="37" t="s">
        <v>8</v>
      </c>
      <c r="G92" s="35"/>
      <c r="H92" s="38">
        <f>C92*E92</f>
        <v>0</v>
      </c>
    </row>
    <row r="93" spans="1:8" ht="10.9" customHeight="1">
      <c r="A93" s="65" t="s">
        <v>23</v>
      </c>
      <c r="B93" s="103" t="s">
        <v>24</v>
      </c>
      <c r="C93" s="104"/>
      <c r="D93" s="37" t="s">
        <v>25</v>
      </c>
      <c r="E93" s="29">
        <f>Assumptions!$C$143</f>
        <v>0</v>
      </c>
      <c r="F93" s="37" t="s">
        <v>8</v>
      </c>
      <c r="G93" s="35"/>
      <c r="H93" s="38">
        <f>C93*E93</f>
        <v>0</v>
      </c>
    </row>
    <row r="94" spans="1:8" ht="10.9" customHeight="1">
      <c r="A94" s="70"/>
      <c r="B94" s="39"/>
      <c r="C94" s="33"/>
      <c r="D94" s="33"/>
      <c r="E94" s="33"/>
      <c r="F94" s="33"/>
      <c r="G94" s="33"/>
      <c r="H94" s="40"/>
    </row>
    <row r="95" spans="1:8" ht="10.9" customHeight="1">
      <c r="A95" s="71" t="s">
        <v>4</v>
      </c>
      <c r="B95" s="33"/>
      <c r="C95" s="33"/>
      <c r="D95" s="33"/>
      <c r="E95" s="33"/>
      <c r="F95" s="33"/>
      <c r="G95" s="33"/>
      <c r="H95" s="43">
        <f>SUM(H82:H94)</f>
        <v>200000</v>
      </c>
    </row>
    <row r="96" spans="1:8" ht="10.9" customHeight="1">
      <c r="A96" s="72"/>
      <c r="B96" s="46"/>
      <c r="C96" s="73"/>
      <c r="D96" s="46"/>
      <c r="E96" s="74"/>
      <c r="F96" s="46"/>
      <c r="G96" s="74"/>
      <c r="H96" s="75"/>
    </row>
    <row r="97" spans="1:8" ht="10.9" customHeight="1">
      <c r="A97" s="71" t="s">
        <v>26</v>
      </c>
      <c r="B97" s="33"/>
      <c r="C97" s="33"/>
      <c r="D97" s="33"/>
      <c r="E97" s="33"/>
      <c r="F97" s="33"/>
      <c r="G97" s="33"/>
      <c r="H97" s="42"/>
    </row>
    <row r="98" spans="1:8" ht="10.9" customHeight="1">
      <c r="A98" s="76" t="s">
        <v>27</v>
      </c>
      <c r="B98" s="77" t="s">
        <v>28</v>
      </c>
      <c r="C98" s="73"/>
      <c r="D98" s="46"/>
      <c r="E98" s="74"/>
      <c r="F98" s="46"/>
      <c r="G98" s="74"/>
      <c r="H98" s="75"/>
    </row>
    <row r="99" spans="1:8" ht="10.9" customHeight="1">
      <c r="A99" s="65" t="s">
        <v>5</v>
      </c>
      <c r="B99" s="78">
        <f>Assumptions!$D$115</f>
        <v>2</v>
      </c>
      <c r="C99" s="36">
        <f>C82*B99</f>
        <v>0</v>
      </c>
      <c r="D99" s="37" t="s">
        <v>7</v>
      </c>
      <c r="E99" s="29"/>
      <c r="F99" s="37" t="s">
        <v>8</v>
      </c>
      <c r="G99" s="35"/>
      <c r="H99" s="38">
        <f>C99*E99</f>
        <v>0</v>
      </c>
    </row>
    <row r="100" spans="1:8" ht="10.9" customHeight="1">
      <c r="A100" s="65" t="s">
        <v>9</v>
      </c>
      <c r="B100" s="78">
        <f>Assumptions!$D$116</f>
        <v>2</v>
      </c>
      <c r="C100" s="36">
        <f>C83*B100</f>
        <v>0</v>
      </c>
      <c r="D100" s="37" t="s">
        <v>7</v>
      </c>
      <c r="E100" s="29"/>
      <c r="F100" s="37" t="s">
        <v>8</v>
      </c>
      <c r="G100" s="35"/>
      <c r="H100" s="38">
        <f>C100*E100</f>
        <v>0</v>
      </c>
    </row>
    <row r="101" spans="1:8" ht="10.9" customHeight="1">
      <c r="A101" s="65" t="s">
        <v>11</v>
      </c>
      <c r="B101" s="78">
        <f>Assumptions!$D$117</f>
        <v>3</v>
      </c>
      <c r="C101" s="36">
        <f>C84*B101</f>
        <v>0</v>
      </c>
      <c r="D101" s="37" t="s">
        <v>7</v>
      </c>
      <c r="E101" s="29"/>
      <c r="F101" s="37" t="s">
        <v>8</v>
      </c>
      <c r="G101" s="35"/>
      <c r="H101" s="38">
        <f>C101*E101</f>
        <v>0</v>
      </c>
    </row>
    <row r="102" spans="1:8" ht="10.9" customHeight="1">
      <c r="A102" s="65" t="s">
        <v>13</v>
      </c>
      <c r="B102" s="78">
        <f>Assumptions!$D$118</f>
        <v>1.5</v>
      </c>
      <c r="C102" s="36">
        <f>C85*B102</f>
        <v>0</v>
      </c>
      <c r="D102" s="37" t="s">
        <v>7</v>
      </c>
      <c r="E102" s="29"/>
      <c r="F102" s="37" t="s">
        <v>8</v>
      </c>
      <c r="G102" s="35"/>
      <c r="H102" s="38">
        <f>C102*E102</f>
        <v>0</v>
      </c>
    </row>
    <row r="103" spans="1:8" ht="10.9" customHeight="1">
      <c r="A103" s="65" t="s">
        <v>15</v>
      </c>
      <c r="B103" s="78">
        <f>Assumptions!$D$119</f>
        <v>1.5</v>
      </c>
      <c r="C103" s="36">
        <f>C86*B103</f>
        <v>0</v>
      </c>
      <c r="D103" s="37" t="s">
        <v>7</v>
      </c>
      <c r="E103" s="29"/>
      <c r="F103" s="37" t="s">
        <v>8</v>
      </c>
      <c r="G103" s="35"/>
      <c r="H103" s="38">
        <f>C103*E103</f>
        <v>0</v>
      </c>
    </row>
    <row r="104" spans="1:8" ht="10.9" customHeight="1">
      <c r="A104" s="67" t="s">
        <v>17</v>
      </c>
      <c r="B104" s="78">
        <f>Assumptions!$D$120</f>
        <v>2</v>
      </c>
      <c r="C104" s="36">
        <f>C87*B104</f>
        <v>0</v>
      </c>
      <c r="D104" s="37" t="s">
        <v>7</v>
      </c>
      <c r="E104" s="29"/>
      <c r="F104" s="37" t="s">
        <v>8</v>
      </c>
      <c r="G104" s="47"/>
      <c r="H104" s="38">
        <f>C104*E104</f>
        <v>0</v>
      </c>
    </row>
    <row r="105" spans="1:8" ht="10.9" customHeight="1">
      <c r="A105" s="67" t="s">
        <v>19</v>
      </c>
      <c r="B105" s="78">
        <f>Assumptions!$D$121</f>
        <v>1.5</v>
      </c>
      <c r="C105" s="36">
        <f>C88*B105</f>
        <v>300</v>
      </c>
      <c r="D105" s="37" t="s">
        <v>7</v>
      </c>
      <c r="E105" s="55">
        <f>'Land Values'!D117</f>
        <v>20</v>
      </c>
      <c r="F105" s="37" t="s">
        <v>8</v>
      </c>
      <c r="G105" s="47"/>
      <c r="H105" s="38">
        <f>C105*E105</f>
        <v>6000</v>
      </c>
    </row>
    <row r="106" spans="1:8" ht="10.9" customHeight="1">
      <c r="A106" s="65" t="s">
        <v>21</v>
      </c>
      <c r="B106" s="78">
        <f>Assumptions!$D$122</f>
        <v>3</v>
      </c>
      <c r="C106" s="36">
        <f>C89*B106</f>
        <v>0</v>
      </c>
      <c r="D106" s="37" t="s">
        <v>7</v>
      </c>
      <c r="E106" s="29"/>
      <c r="F106" s="37" t="s">
        <v>8</v>
      </c>
      <c r="H106" s="38">
        <f>C106*E106</f>
        <v>0</v>
      </c>
    </row>
    <row r="107" spans="1:8" ht="10.9" customHeight="1">
      <c r="A107" s="79" t="s">
        <v>52</v>
      </c>
      <c r="B107" s="78">
        <f>Assumptions!$D$123</f>
        <v>2</v>
      </c>
      <c r="C107" s="36">
        <f>C90*B107</f>
        <v>0</v>
      </c>
      <c r="D107" s="37" t="s">
        <v>25</v>
      </c>
      <c r="E107" s="29"/>
      <c r="F107" s="37" t="s">
        <v>8</v>
      </c>
      <c r="G107" s="35"/>
      <c r="H107" s="38">
        <f>C107*E107</f>
        <v>0</v>
      </c>
    </row>
    <row r="108" spans="1:8" ht="10.9" customHeight="1">
      <c r="A108" s="79" t="str">
        <f>B91</f>
        <v>Blank</v>
      </c>
      <c r="B108" s="78">
        <f>Assumptions!$D$124</f>
        <v>2</v>
      </c>
      <c r="C108" s="36">
        <f>C91*B108</f>
        <v>0</v>
      </c>
      <c r="D108" s="37" t="s">
        <v>25</v>
      </c>
      <c r="E108" s="29"/>
      <c r="F108" s="37" t="s">
        <v>8</v>
      </c>
      <c r="G108" s="35"/>
      <c r="H108" s="38">
        <f>C108*E108</f>
        <v>0</v>
      </c>
    </row>
    <row r="109" spans="1:8" ht="10.9" customHeight="1">
      <c r="A109" s="79" t="str">
        <f>B92</f>
        <v>Blank</v>
      </c>
      <c r="B109" s="78">
        <f>Assumptions!$D$125</f>
        <v>2</v>
      </c>
      <c r="C109" s="36">
        <f>C92*B109</f>
        <v>0</v>
      </c>
      <c r="D109" s="37" t="s">
        <v>25</v>
      </c>
      <c r="E109" s="29"/>
      <c r="F109" s="37" t="s">
        <v>8</v>
      </c>
      <c r="G109" s="35"/>
      <c r="H109" s="38">
        <f>C109*E109</f>
        <v>0</v>
      </c>
    </row>
    <row r="110" spans="1:8" ht="10.9" customHeight="1">
      <c r="A110" s="79" t="str">
        <f>B93</f>
        <v>Blank</v>
      </c>
      <c r="B110" s="78">
        <f>Assumptions!$D$126</f>
        <v>0</v>
      </c>
      <c r="C110" s="36">
        <f>C93*B110</f>
        <v>0</v>
      </c>
      <c r="D110" s="37" t="s">
        <v>25</v>
      </c>
      <c r="E110" s="29"/>
      <c r="F110" s="37" t="s">
        <v>8</v>
      </c>
      <c r="G110" s="35"/>
      <c r="H110" s="38">
        <f>C110*E110</f>
        <v>0</v>
      </c>
    </row>
    <row r="111" spans="1:8" ht="10.9" customHeight="1">
      <c r="A111" s="80" t="s">
        <v>29</v>
      </c>
      <c r="B111" s="81"/>
      <c r="C111" s="82"/>
      <c r="D111" s="81"/>
      <c r="E111" s="83" t="s">
        <v>154</v>
      </c>
      <c r="F111" s="81"/>
      <c r="G111" s="44">
        <f>IF(SUM(H99:H110)&lt;250000,1%,IF(SUM(H99:H110)&lt;500000,3%,IF(SUM(H99:H110)&gt;500000,4%)))</f>
        <v>0.01</v>
      </c>
      <c r="H111" s="84">
        <f>SUM(H99:H110)*G111</f>
        <v>60</v>
      </c>
    </row>
    <row r="112" spans="1:8" ht="10.9" customHeight="1">
      <c r="A112" s="76"/>
      <c r="B112" s="77" t="s">
        <v>30</v>
      </c>
      <c r="C112" s="73"/>
      <c r="D112" s="46"/>
      <c r="E112" s="74"/>
      <c r="F112" s="46"/>
      <c r="G112" s="74"/>
      <c r="H112" s="75"/>
    </row>
    <row r="113" spans="1:8" ht="10.9" customHeight="1">
      <c r="A113" s="65" t="s">
        <v>5</v>
      </c>
      <c r="B113" s="85">
        <f>Assumptions!$E$115</f>
        <v>1</v>
      </c>
      <c r="C113" s="36">
        <f>C82*B113</f>
        <v>0</v>
      </c>
      <c r="D113" s="37" t="s">
        <v>7</v>
      </c>
      <c r="E113" s="29">
        <f>Assumptions!$F$115</f>
        <v>587</v>
      </c>
      <c r="F113" s="37" t="s">
        <v>8</v>
      </c>
      <c r="G113" s="35"/>
      <c r="H113" s="38">
        <f>C113*E113</f>
        <v>0</v>
      </c>
    </row>
    <row r="114" spans="1:8" ht="10.9" customHeight="1">
      <c r="A114" s="65" t="s">
        <v>9</v>
      </c>
      <c r="B114" s="85">
        <f>Assumptions!$E$116</f>
        <v>1.2</v>
      </c>
      <c r="C114" s="36">
        <f>C83*B114</f>
        <v>0</v>
      </c>
      <c r="D114" s="37" t="s">
        <v>7</v>
      </c>
      <c r="E114" s="29">
        <f>Assumptions!$F$116</f>
        <v>1339</v>
      </c>
      <c r="F114" s="37" t="s">
        <v>8</v>
      </c>
      <c r="G114" s="35"/>
      <c r="H114" s="38">
        <f>C114*E114</f>
        <v>0</v>
      </c>
    </row>
    <row r="115" spans="1:8" ht="10.9" customHeight="1">
      <c r="A115" s="65" t="s">
        <v>11</v>
      </c>
      <c r="B115" s="85">
        <f>Assumptions!$E$117</f>
        <v>1</v>
      </c>
      <c r="C115" s="36">
        <f>C84*B115</f>
        <v>0</v>
      </c>
      <c r="D115" s="37" t="s">
        <v>7</v>
      </c>
      <c r="E115" s="29">
        <f>Assumptions!$F$117</f>
        <v>1214</v>
      </c>
      <c r="F115" s="37" t="s">
        <v>8</v>
      </c>
      <c r="G115" s="35"/>
      <c r="H115" s="38">
        <f>C115*E115</f>
        <v>0</v>
      </c>
    </row>
    <row r="116" spans="1:8" ht="10.9" customHeight="1">
      <c r="A116" s="65" t="s">
        <v>13</v>
      </c>
      <c r="B116" s="85">
        <f>Assumptions!$E$118</f>
        <v>1</v>
      </c>
      <c r="C116" s="36">
        <f>C85*B116</f>
        <v>0</v>
      </c>
      <c r="D116" s="37" t="s">
        <v>7</v>
      </c>
      <c r="E116" s="29">
        <f>Assumptions!$F$118</f>
        <v>823</v>
      </c>
      <c r="F116" s="37" t="s">
        <v>8</v>
      </c>
      <c r="G116" s="35"/>
      <c r="H116" s="38">
        <f>C116*E116</f>
        <v>0</v>
      </c>
    </row>
    <row r="117" spans="1:8" ht="10.9" customHeight="1">
      <c r="A117" s="65" t="s">
        <v>15</v>
      </c>
      <c r="B117" s="85">
        <f>Assumptions!$E$119</f>
        <v>1.2</v>
      </c>
      <c r="C117" s="36">
        <f>C86*B117</f>
        <v>0</v>
      </c>
      <c r="D117" s="37" t="s">
        <v>7</v>
      </c>
      <c r="E117" s="29">
        <f>Assumptions!$F$119</f>
        <v>1283</v>
      </c>
      <c r="F117" s="37" t="s">
        <v>8</v>
      </c>
      <c r="G117" s="35"/>
      <c r="H117" s="38">
        <f>C117*E117</f>
        <v>0</v>
      </c>
    </row>
    <row r="118" spans="1:8" ht="10.9" customHeight="1">
      <c r="A118" s="67" t="s">
        <v>17</v>
      </c>
      <c r="B118" s="85">
        <f>Assumptions!$E$120</f>
        <v>1.2</v>
      </c>
      <c r="C118" s="36">
        <f>C87*B118</f>
        <v>0</v>
      </c>
      <c r="D118" s="37" t="s">
        <v>7</v>
      </c>
      <c r="E118" s="29">
        <f>Assumptions!$F$120</f>
        <v>1865</v>
      </c>
      <c r="F118" s="37" t="s">
        <v>8</v>
      </c>
      <c r="G118" s="47"/>
      <c r="H118" s="38">
        <f>C118*E118</f>
        <v>0</v>
      </c>
    </row>
    <row r="119" spans="1:8" ht="10.9" customHeight="1">
      <c r="A119" s="67" t="s">
        <v>19</v>
      </c>
      <c r="B119" s="85">
        <f>Assumptions!$E$121</f>
        <v>1</v>
      </c>
      <c r="C119" s="36">
        <f>C88*B119</f>
        <v>200</v>
      </c>
      <c r="D119" s="37" t="s">
        <v>7</v>
      </c>
      <c r="E119" s="29">
        <f>Assumptions!$F$121</f>
        <v>1985</v>
      </c>
      <c r="F119" s="37" t="s">
        <v>8</v>
      </c>
      <c r="G119" s="47"/>
      <c r="H119" s="38">
        <f>C119*E119</f>
        <v>397000</v>
      </c>
    </row>
    <row r="120" spans="1:8" ht="10.9" customHeight="1">
      <c r="A120" s="65" t="s">
        <v>21</v>
      </c>
      <c r="B120" s="85">
        <f>Assumptions!$E$122</f>
        <v>1</v>
      </c>
      <c r="C120" s="36">
        <f>C89*B120</f>
        <v>0</v>
      </c>
      <c r="D120" s="37" t="s">
        <v>7</v>
      </c>
      <c r="E120" s="29">
        <f>Assumptions!$F$122</f>
        <v>903</v>
      </c>
      <c r="F120" s="37" t="s">
        <v>8</v>
      </c>
      <c r="H120" s="38">
        <f>C120*E120</f>
        <v>0</v>
      </c>
    </row>
    <row r="121" spans="1:8" ht="10.9" customHeight="1">
      <c r="A121" s="86" t="s">
        <v>52</v>
      </c>
      <c r="B121" s="85">
        <f>Assumptions!$E$123</f>
        <v>1</v>
      </c>
      <c r="C121" s="36">
        <f>C90*B121</f>
        <v>0</v>
      </c>
      <c r="D121" s="37" t="s">
        <v>25</v>
      </c>
      <c r="E121" s="29">
        <f>Assumptions!$F$123</f>
        <v>504</v>
      </c>
      <c r="F121" s="37" t="s">
        <v>8</v>
      </c>
      <c r="G121" s="35"/>
      <c r="H121" s="38">
        <f>C121*E121</f>
        <v>0</v>
      </c>
    </row>
    <row r="122" spans="1:8" ht="10.9" customHeight="1">
      <c r="A122" s="86" t="str">
        <f>B91</f>
        <v>Blank</v>
      </c>
      <c r="B122" s="85">
        <f>Assumptions!$E$124</f>
        <v>1</v>
      </c>
      <c r="C122" s="36">
        <f>C91*B122</f>
        <v>0</v>
      </c>
      <c r="D122" s="37" t="s">
        <v>25</v>
      </c>
      <c r="E122" s="29"/>
      <c r="F122" s="37" t="s">
        <v>8</v>
      </c>
      <c r="G122" s="35"/>
      <c r="H122" s="38">
        <f>C122*E122</f>
        <v>0</v>
      </c>
    </row>
    <row r="123" spans="1:8" ht="10.9" customHeight="1">
      <c r="A123" s="86" t="str">
        <f>B92</f>
        <v>Blank</v>
      </c>
      <c r="B123" s="85">
        <f>Assumptions!$E$125</f>
        <v>1</v>
      </c>
      <c r="C123" s="36">
        <f>C92*B123</f>
        <v>0</v>
      </c>
      <c r="D123" s="37" t="s">
        <v>25</v>
      </c>
      <c r="E123" s="29"/>
      <c r="F123" s="37" t="s">
        <v>8</v>
      </c>
      <c r="G123" s="35"/>
      <c r="H123" s="38">
        <f>C123*E123</f>
        <v>0</v>
      </c>
    </row>
    <row r="124" spans="1:8" ht="10.9" customHeight="1">
      <c r="A124" s="86" t="str">
        <f>B93</f>
        <v>Blank</v>
      </c>
      <c r="B124" s="85">
        <f>Assumptions!$E$126</f>
        <v>0</v>
      </c>
      <c r="C124" s="36">
        <f>C93*B124</f>
        <v>0</v>
      </c>
      <c r="D124" s="37" t="s">
        <v>25</v>
      </c>
      <c r="E124" s="29"/>
      <c r="F124" s="37" t="s">
        <v>8</v>
      </c>
      <c r="G124" s="35"/>
      <c r="H124" s="38">
        <f>C124*E124</f>
        <v>0</v>
      </c>
    </row>
    <row r="125" spans="1:8" ht="10.9" customHeight="1">
      <c r="A125" s="87"/>
      <c r="B125" s="87"/>
      <c r="C125" s="87"/>
      <c r="D125" s="39"/>
      <c r="E125" s="87"/>
      <c r="F125" s="87"/>
      <c r="G125" s="87"/>
      <c r="H125" s="87"/>
    </row>
    <row r="126" spans="1:8" ht="10.9" customHeight="1">
      <c r="A126" s="67" t="s">
        <v>31</v>
      </c>
      <c r="B126" s="11"/>
      <c r="E126" s="88">
        <f>Assumptions!$E$147</f>
        <v>0</v>
      </c>
      <c r="F126" s="46" t="s">
        <v>32</v>
      </c>
      <c r="H126" s="38">
        <f>SUM(C113:C124)*E126</f>
        <v>0</v>
      </c>
    </row>
    <row r="127" spans="1:8" ht="10.9" customHeight="1">
      <c r="A127" s="67" t="s">
        <v>33</v>
      </c>
      <c r="B127" s="28"/>
      <c r="C127" s="47"/>
      <c r="D127" s="35"/>
      <c r="E127" s="102">
        <f>Assumptions!$E$148</f>
        <v>0.08</v>
      </c>
      <c r="F127" s="37" t="s">
        <v>34</v>
      </c>
      <c r="G127" s="35"/>
      <c r="H127" s="38">
        <f>SUM(H113:H124)*E127</f>
        <v>31760</v>
      </c>
    </row>
    <row r="128" spans="1:8" ht="10.9" customHeight="1">
      <c r="A128" s="67" t="s">
        <v>35</v>
      </c>
      <c r="B128" s="28"/>
      <c r="C128" s="47"/>
      <c r="D128" s="35"/>
      <c r="E128" s="102">
        <f>Assumptions!$E$149</f>
        <v>0.005</v>
      </c>
      <c r="F128" s="37" t="s">
        <v>36</v>
      </c>
      <c r="G128" s="35"/>
      <c r="H128" s="38">
        <f>H95*E128</f>
        <v>1000</v>
      </c>
    </row>
    <row r="129" spans="1:8" ht="10.9" customHeight="1">
      <c r="A129" s="67" t="s">
        <v>37</v>
      </c>
      <c r="B129" s="28"/>
      <c r="C129" s="47"/>
      <c r="D129" s="35"/>
      <c r="E129" s="102">
        <f>Assumptions!$E$150</f>
        <v>0.006</v>
      </c>
      <c r="F129" s="37" t="s">
        <v>34</v>
      </c>
      <c r="G129" s="35"/>
      <c r="H129" s="38">
        <f>SUM(H113:H124)*E129</f>
        <v>2382</v>
      </c>
    </row>
    <row r="130" spans="1:8" ht="10.9" customHeight="1">
      <c r="A130" s="67" t="s">
        <v>38</v>
      </c>
      <c r="B130" s="28"/>
      <c r="C130" s="47"/>
      <c r="D130" s="35"/>
      <c r="E130" s="102">
        <f>Assumptions!$E$151</f>
        <v>0.01</v>
      </c>
      <c r="F130" s="37" t="s">
        <v>36</v>
      </c>
      <c r="G130" s="35"/>
      <c r="H130" s="38">
        <f>SUM(H82:H87)*E130+H89*E130</f>
        <v>0</v>
      </c>
    </row>
    <row r="131" spans="1:8" ht="10.9" customHeight="1">
      <c r="A131" s="67" t="s">
        <v>39</v>
      </c>
      <c r="B131" s="28"/>
      <c r="C131" s="48"/>
      <c r="D131" s="35"/>
      <c r="E131" s="102">
        <f>Assumptions!$E$152</f>
        <v>0.05</v>
      </c>
      <c r="F131" s="37" t="s">
        <v>34</v>
      </c>
      <c r="G131" s="35"/>
      <c r="H131" s="38">
        <f>SUM(H113:H124)*E131</f>
        <v>19850</v>
      </c>
    </row>
    <row r="132" spans="1:8" ht="10.9" customHeight="1">
      <c r="A132" s="67" t="s">
        <v>40</v>
      </c>
      <c r="B132" s="11"/>
      <c r="C132" s="24"/>
      <c r="E132" s="45">
        <f>Assumptions!$E$153</f>
        <v>0</v>
      </c>
      <c r="F132" s="37" t="s">
        <v>164</v>
      </c>
      <c r="H132" s="41">
        <f>C88*E132</f>
        <v>0</v>
      </c>
    </row>
    <row r="133" spans="1:8" ht="10.9" customHeight="1">
      <c r="A133" s="67" t="s">
        <v>42</v>
      </c>
      <c r="B133" s="28"/>
      <c r="C133" s="44">
        <f>Assumptions!$C$154</f>
        <v>0.06</v>
      </c>
      <c r="D133" s="36">
        <f>Assumptions!$D$154</f>
        <v>12</v>
      </c>
      <c r="E133" s="89" t="s">
        <v>43</v>
      </c>
      <c r="F133" s="29">
        <f>Assumptions!$G$154</f>
        <v>3</v>
      </c>
      <c r="G133" s="90" t="s">
        <v>109</v>
      </c>
      <c r="H133" s="38">
        <f>(((SUM(H99:H111)*POWER((1+C133/12),((D133+F133)/12)*12))-SUM(H99:H111))   +     ((((SUM(H113:H132)*POWER((1+C133/12),((D133+F133)/12)*12))-SUM(H113:H132))*0.5)))</f>
        <v>18026.745353739709</v>
      </c>
    </row>
    <row r="134" spans="1:8" ht="10.9" customHeight="1">
      <c r="A134" s="67" t="s">
        <v>44</v>
      </c>
      <c r="B134" s="28"/>
      <c r="C134" s="44">
        <f>Assumptions!$C$155</f>
        <v>0.01</v>
      </c>
      <c r="D134" s="37" t="s">
        <v>45</v>
      </c>
      <c r="E134" s="35"/>
      <c r="F134" s="35"/>
      <c r="G134" s="35"/>
      <c r="H134" s="38">
        <f>SUM(H99:H132)*C134</f>
        <v>4580.52</v>
      </c>
    </row>
    <row r="135" spans="1:8" ht="10.9" customHeight="1">
      <c r="A135" s="67" t="s">
        <v>46</v>
      </c>
      <c r="B135" s="28"/>
      <c r="C135" s="35"/>
      <c r="D135" s="44">
        <f>Assumptions!$D$156</f>
        <v>0.175</v>
      </c>
      <c r="E135" s="37" t="s">
        <v>47</v>
      </c>
      <c r="F135" s="35"/>
      <c r="G135" s="35"/>
      <c r="H135" s="38">
        <f>H95*D135</f>
        <v>35000</v>
      </c>
    </row>
    <row r="136" spans="1:8" ht="10.9" customHeight="1">
      <c r="A136" s="71" t="s">
        <v>48</v>
      </c>
      <c r="B136" s="33"/>
      <c r="C136" s="33"/>
      <c r="D136" s="33"/>
      <c r="E136" s="33"/>
      <c r="F136" s="33"/>
      <c r="G136" s="33"/>
      <c r="H136" s="43">
        <f>SUM(H99:H135)</f>
        <v>515659.26535373973</v>
      </c>
    </row>
    <row r="137" spans="1:8" ht="10.9" customHeight="1">
      <c r="A137" s="91"/>
      <c r="B137" s="47"/>
      <c r="C137" s="47"/>
      <c r="D137" s="47"/>
      <c r="E137" s="47"/>
      <c r="F137" s="47"/>
      <c r="G137" s="47"/>
      <c r="H137" s="92"/>
    </row>
    <row r="138" spans="1:8" ht="10.9" customHeight="1">
      <c r="A138" s="93" t="s">
        <v>49</v>
      </c>
      <c r="B138" s="49"/>
      <c r="C138" s="49"/>
      <c r="D138" s="49"/>
      <c r="E138" s="49"/>
      <c r="F138" s="49"/>
      <c r="G138" s="49"/>
      <c r="H138" s="50">
        <f>H95-H136</f>
        <v>-315659.26535373973</v>
      </c>
    </row>
    <row r="139" spans="1:8" ht="10.9" customHeight="1">
      <c r="A139" s="93" t="s">
        <v>50</v>
      </c>
      <c r="B139" s="49"/>
      <c r="C139" s="49"/>
      <c r="D139" s="49"/>
      <c r="E139" s="49"/>
      <c r="F139" s="49"/>
      <c r="G139" s="49"/>
      <c r="H139" s="94">
        <f>H138/E79</f>
        <v>-1578.2963267686987</v>
      </c>
    </row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  <row r="268" ht="11.1" customHeight="1"/>
    <row r="269" ht="11.1" customHeight="1"/>
    <row r="270" ht="11.1" customHeight="1"/>
    <row r="271" ht="11.1" customHeight="1"/>
    <row r="272" ht="11.1" customHeight="1"/>
    <row r="273" ht="11.1" customHeight="1"/>
    <row r="274" ht="11.1" customHeight="1"/>
    <row r="275" ht="11.1" customHeight="1"/>
    <row r="276" ht="11.1" customHeight="1"/>
    <row r="277" ht="11.1" customHeight="1"/>
    <row r="278" ht="11.1" customHeight="1"/>
    <row r="279" ht="11.1" customHeight="1"/>
    <row r="280" ht="11.1" customHeight="1"/>
    <row r="281" ht="11.1" customHeight="1"/>
    <row r="282" ht="11.1" customHeight="1"/>
    <row r="283" ht="11.1" customHeight="1"/>
    <row r="284" ht="11.1" customHeight="1"/>
    <row r="285" ht="11.1" customHeight="1"/>
    <row r="286" ht="11.1" customHeight="1"/>
    <row r="287" ht="11.1" customHeight="1"/>
    <row r="288" ht="11.1" customHeight="1"/>
    <row r="289" ht="11.1" customHeight="1"/>
    <row r="290" ht="11.1" customHeight="1"/>
    <row r="291" ht="11.1" customHeight="1"/>
    <row r="292" ht="11.1" customHeight="1"/>
    <row r="293" ht="11.1" customHeight="1"/>
    <row r="294" ht="11.1" customHeight="1"/>
    <row r="295" ht="11.1" customHeight="1"/>
    <row r="296" ht="11.1" customHeight="1"/>
    <row r="297" ht="11.1" customHeight="1"/>
    <row r="298" ht="11.1" customHeight="1"/>
    <row r="299" ht="11.1" customHeight="1"/>
    <row r="300" ht="11.1" customHeight="1"/>
    <row r="301" ht="11.1" customHeight="1"/>
    <row r="302" ht="11.1" customHeight="1"/>
    <row r="303" ht="11.1" customHeight="1"/>
    <row r="304" ht="11.1" customHeight="1"/>
    <row r="305" ht="11.1" customHeight="1"/>
    <row r="306" ht="11.1" customHeight="1"/>
    <row r="307" ht="11.1" customHeight="1"/>
    <row r="308" ht="11.1" customHeight="1"/>
    <row r="309" ht="11.1" customHeight="1"/>
    <row r="310" ht="11.1" customHeight="1"/>
    <row r="311" ht="11.1" customHeight="1"/>
    <row r="312" ht="11.1" customHeight="1"/>
    <row r="313" ht="11.1" customHeight="1"/>
    <row r="314" ht="11.1" customHeight="1"/>
    <row r="315" ht="11.1" customHeight="1"/>
    <row r="316" ht="11.1" customHeight="1"/>
    <row r="317" ht="11.1" customHeight="1"/>
    <row r="318" ht="11.1" customHeight="1"/>
    <row r="319" ht="11.1" customHeight="1"/>
    <row r="320" ht="11.1" customHeight="1"/>
    <row r="321" ht="11.1" customHeight="1"/>
    <row r="322" ht="11.1" customHeight="1"/>
    <row r="323" ht="11.1" customHeight="1"/>
    <row r="324" ht="11.1" customHeight="1"/>
    <row r="325" ht="11.1" customHeight="1"/>
    <row r="326" ht="11.1" customHeight="1"/>
    <row r="327" ht="11.1" customHeight="1"/>
    <row r="328" ht="11.1" customHeight="1"/>
    <row r="329" ht="11.1" customHeight="1"/>
    <row r="330" ht="11.1" customHeight="1"/>
    <row r="331" ht="11.1" customHeight="1"/>
    <row r="332" ht="11.1" customHeight="1"/>
    <row r="333" ht="11.1" customHeight="1"/>
    <row r="334" ht="11.1" customHeight="1"/>
    <row r="335" ht="11.1" customHeight="1"/>
    <row r="336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11.1" customHeight="1"/>
    <row r="378" ht="11.1" customHeight="1"/>
    <row r="379" ht="11.1" customHeight="1"/>
    <row r="380" ht="11.1" customHeight="1"/>
    <row r="381" ht="11.1" customHeight="1"/>
    <row r="382" ht="11.1" customHeight="1"/>
    <row r="383" ht="11.1" customHeight="1"/>
    <row r="384" ht="11.1" customHeight="1"/>
    <row r="385" ht="11.1" customHeight="1"/>
    <row r="386" ht="11.1" customHeight="1"/>
    <row r="387" ht="11.1" customHeight="1"/>
    <row r="388" ht="11.1" customHeight="1"/>
    <row r="389" ht="11.1" customHeight="1"/>
    <row r="390" ht="11.1" customHeight="1"/>
    <row r="391" ht="11.1" customHeight="1"/>
    <row r="392" ht="11.1" customHeight="1"/>
    <row r="393" ht="11.1" customHeight="1"/>
    <row r="394" ht="11.1" customHeight="1"/>
    <row r="395" ht="11.1" customHeight="1"/>
    <row r="396" ht="11.1" customHeight="1"/>
    <row r="397" ht="11.1" customHeight="1"/>
    <row r="398" ht="11.1" customHeight="1"/>
    <row r="399" ht="11.1" customHeight="1"/>
    <row r="400" ht="11.1" customHeight="1"/>
    <row r="401" ht="11.1" customHeight="1"/>
    <row r="402" ht="11.1" customHeight="1"/>
    <row r="403" ht="11.1" customHeight="1"/>
    <row r="404" ht="11.1" customHeight="1"/>
    <row r="405" ht="11.1" customHeight="1"/>
    <row r="406" ht="11.1" customHeight="1"/>
    <row r="407" ht="11.1" customHeight="1"/>
    <row r="408" ht="11.1" customHeight="1"/>
    <row r="409" ht="11.1" customHeight="1"/>
    <row r="410" ht="11.1" customHeight="1"/>
    <row r="411" ht="11.1" customHeight="1"/>
    <row r="412" ht="11.1" customHeight="1"/>
    <row r="413" ht="11.1" customHeight="1"/>
    <row r="414" ht="11.1" customHeight="1"/>
    <row r="415" ht="11.1" customHeight="1"/>
    <row r="416" ht="11.1" customHeight="1"/>
    <row r="417" ht="11.1" customHeight="1"/>
    <row r="418" ht="11.1" customHeight="1"/>
    <row r="419" ht="11.1" customHeight="1"/>
    <row r="420" ht="11.1" customHeight="1"/>
    <row r="421" ht="11.1" customHeight="1"/>
    <row r="422" ht="11.1" customHeight="1"/>
    <row r="423" ht="11.1" customHeight="1"/>
    <row r="424" ht="11.1" customHeight="1"/>
    <row r="425" ht="11.1" customHeight="1"/>
    <row r="426" ht="11.1" customHeight="1"/>
    <row r="427" ht="11.1" customHeight="1"/>
    <row r="428" ht="11.1" customHeight="1"/>
    <row r="429" ht="11.1" customHeight="1"/>
    <row r="430" ht="11.1" customHeight="1"/>
    <row r="431" ht="11.1" customHeight="1"/>
    <row r="432" ht="11.1" customHeight="1"/>
    <row r="433" ht="11.1" customHeight="1"/>
    <row r="434" ht="11.1" customHeight="1"/>
    <row r="435" ht="11.1" customHeight="1"/>
    <row r="436" ht="11.1" customHeight="1"/>
    <row r="437" ht="11.1" customHeight="1"/>
    <row r="438" ht="11.1" customHeight="1"/>
    <row r="439" ht="11.1" customHeight="1"/>
    <row r="440" ht="11.1" customHeight="1"/>
    <row r="441" ht="11.1" customHeight="1"/>
    <row r="442" ht="11.1" customHeight="1"/>
    <row r="443" ht="11.1" customHeight="1"/>
    <row r="444" ht="11.1" customHeight="1"/>
    <row r="445" ht="11.1" customHeight="1"/>
    <row r="446" ht="11.1" customHeight="1"/>
    <row r="447" ht="11.1" customHeight="1"/>
    <row r="448" ht="11.1" customHeight="1"/>
    <row r="449" ht="11.1" customHeight="1"/>
    <row r="450" ht="11.1" customHeight="1"/>
    <row r="451" ht="11.1" customHeight="1"/>
    <row r="452" ht="11.1" customHeight="1"/>
    <row r="453" ht="11.1" customHeight="1"/>
    <row r="454" ht="11.1" customHeight="1"/>
    <row r="455" ht="11.1" customHeight="1"/>
    <row r="456" ht="11.1" customHeight="1"/>
    <row r="457" ht="11.1" customHeight="1"/>
    <row r="458" ht="11.1" customHeight="1"/>
    <row r="459" ht="11.1" customHeight="1"/>
    <row r="460" ht="11.1" customHeight="1"/>
    <row r="461" ht="11.1" customHeight="1"/>
    <row r="462" ht="11.1" customHeight="1"/>
    <row r="463" ht="11.1" customHeight="1"/>
    <row r="464" ht="11.1" customHeight="1"/>
    <row r="465" ht="11.1" customHeight="1"/>
    <row r="466" ht="11.1" customHeight="1"/>
    <row r="467" ht="11.1" customHeight="1"/>
    <row r="468" ht="11.1" customHeight="1"/>
    <row r="469" ht="11.1" customHeight="1"/>
    <row r="470" ht="11.1" customHeight="1"/>
    <row r="471" ht="11.1" customHeight="1"/>
    <row r="472" ht="11.1" customHeight="1"/>
    <row r="473" ht="11.1" customHeight="1"/>
    <row r="474" ht="11.1" customHeight="1"/>
    <row r="475" ht="11.1" customHeight="1"/>
    <row r="476" ht="11.1" customHeight="1"/>
    <row r="477" ht="11.1" customHeight="1"/>
    <row r="478" ht="11.1" customHeight="1"/>
    <row r="479" ht="11.1" customHeight="1"/>
    <row r="480" ht="11.1" customHeight="1"/>
    <row r="481" ht="11.1" customHeight="1"/>
    <row r="482" ht="11.1" customHeight="1"/>
    <row r="483" ht="11.1" customHeight="1"/>
    <row r="484" ht="11.1" customHeight="1"/>
    <row r="485" ht="11.1" customHeight="1"/>
    <row r="486" ht="11.1" customHeight="1"/>
    <row r="487" ht="11.1" customHeight="1"/>
  </sheetData>
  <mergeCells count="4">
    <mergeCell ref="A1:B5"/>
    <mergeCell ref="D2:H4"/>
    <mergeCell ref="A71:B75"/>
    <mergeCell ref="D72:H7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18433" r:id="rId4">
          <objectPr defaultSize="0" r:id="rId5">
            <anchor moveWithCells="1" sizeWithCells="1">
              <from>
                <xdr:col>0</xdr:col>
                <xdr:colOff>209680</xdr:colOff>
                <xdr:row>0</xdr:row>
                <xdr:rowOff>123825</xdr:rowOff>
              </from>
              <to>
                <xdr:col>2</xdr:col>
                <xdr:colOff>85725</xdr:colOff>
                <xdr:row>4</xdr:row>
                <xdr:rowOff>104775</xdr:rowOff>
              </to>
            </anchor>
          </objectPr>
        </oleObject>
      </mc:Choice>
      <mc:Fallback>
        <oleObject progId="WordPad.Document.1" shapeId="18433" r:id="rId4"/>
      </mc:Fallback>
    </mc:AlternateContent>
    <mc:AlternateContent xmlns:mc="http://schemas.openxmlformats.org/markup-compatibility/2006">
      <mc:Choice Requires="x14">
        <oleObject progId="WordPad.Document.1" shapeId="18440" r:id="rId6">
          <objectPr defaultSize="0" r:id="rId5">
            <anchor moveWithCells="1" sizeWithCells="1">
              <from>
                <xdr:col>0</xdr:col>
                <xdr:colOff>209680</xdr:colOff>
                <xdr:row>70</xdr:row>
                <xdr:rowOff>123825</xdr:rowOff>
              </from>
              <to>
                <xdr:col>2</xdr:col>
                <xdr:colOff>85725</xdr:colOff>
                <xdr:row>74</xdr:row>
                <xdr:rowOff>104775</xdr:rowOff>
              </to>
            </anchor>
          </objectPr>
        </oleObject>
      </mc:Choice>
      <mc:Fallback>
        <oleObject progId="WordPad.Document.1" shapeId="18440" r:id="rId6"/>
      </mc:Fallback>
    </mc:AlternateContent>
  </oleObjects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431"/>
  <sheetViews>
    <sheetView topLeftCell="A137" zoomScale="40" view="normal" workbookViewId="0">
      <selection pane="topLeft" activeCell="A141" sqref="A141:K213"/>
    </sheetView>
  </sheetViews>
  <sheetFormatPr defaultRowHeight="15"/>
  <cols>
    <col min="1" max="1" width="12.75390625" customWidth="1"/>
    <col min="8" max="8" width="12.75390625" customWidth="1"/>
    <col min="9" max="9" width="1.75390625" customWidth="1"/>
    <col min="10" max="10" width="12.75390625" customWidth="1"/>
    <col min="17" max="17" width="12.75390625" customWidth="1"/>
    <col min="18" max="18" width="1.75390625" customWidth="1"/>
    <col min="19" max="19" width="12.75390625" customWidth="1"/>
    <col min="26" max="26" width="12.75390625" customWidth="1"/>
    <col min="27" max="27" width="1.75390625" customWidth="1"/>
    <col min="28" max="28" width="12.75390625" customWidth="1"/>
    <col min="35" max="35" width="12.75390625" customWidth="1"/>
  </cols>
  <sheetData>
    <row r="1" spans="1:8" ht="10.9" customHeight="1">
      <c r="A1" s="12"/>
      <c r="B1" s="12"/>
      <c r="C1" s="25"/>
      <c r="D1" s="26"/>
      <c r="E1" s="25"/>
      <c r="F1" s="25"/>
      <c r="G1" s="25"/>
      <c r="H1" s="25"/>
    </row>
    <row r="2" spans="1:8" ht="10.9" customHeight="1">
      <c r="A2" s="12"/>
      <c r="B2" s="12"/>
      <c r="C2" s="12"/>
      <c r="D2" s="384" t="s">
        <v>135</v>
      </c>
      <c r="E2" s="384"/>
      <c r="F2" s="384"/>
      <c r="G2" s="384"/>
      <c r="H2" s="384"/>
    </row>
    <row r="3" spans="1:8" ht="10.9" customHeight="1">
      <c r="A3" s="12"/>
      <c r="B3" s="12"/>
      <c r="C3" s="12"/>
      <c r="D3" s="384"/>
      <c r="E3" s="384"/>
      <c r="F3" s="384"/>
      <c r="G3" s="384"/>
      <c r="H3" s="384"/>
    </row>
    <row r="4" spans="1:8" ht="10.9" customHeight="1">
      <c r="A4" s="12"/>
      <c r="B4" s="12"/>
      <c r="C4" s="12"/>
      <c r="D4" s="384"/>
      <c r="E4" s="384"/>
      <c r="F4" s="384"/>
      <c r="G4" s="384"/>
      <c r="H4" s="384"/>
    </row>
    <row r="5" spans="1:8" ht="10.9" customHeight="1">
      <c r="A5" s="12"/>
      <c r="B5" s="12"/>
      <c r="C5" s="12"/>
      <c r="D5" s="12"/>
      <c r="E5" s="12"/>
      <c r="F5" s="12"/>
      <c r="G5" s="12"/>
      <c r="H5" s="12"/>
    </row>
    <row r="6" spans="1:8" ht="10.9" customHeight="1">
      <c r="A6" s="27" t="s">
        <v>121</v>
      </c>
      <c r="B6" s="27"/>
      <c r="C6" s="28"/>
      <c r="D6" s="28"/>
      <c r="E6" s="95" t="str">
        <f>Assumptions!$G$122</f>
        <v>Bowling Alley</v>
      </c>
      <c r="F6" s="56"/>
      <c r="G6" s="96"/>
      <c r="H6" s="57"/>
    </row>
    <row r="7" spans="1:8" ht="10.9" customHeight="1">
      <c r="A7" s="27" t="s">
        <v>0</v>
      </c>
      <c r="B7" s="28"/>
      <c r="C7" s="28"/>
      <c r="D7" s="28"/>
      <c r="E7" s="95" t="str">
        <f>'Land Values'!$A$124</f>
        <v>Greenfield</v>
      </c>
      <c r="F7" s="56"/>
      <c r="G7" s="56"/>
      <c r="H7" s="58"/>
    </row>
    <row r="8" spans="1:8" ht="10.9" customHeight="1">
      <c r="A8" s="27" t="s">
        <v>1</v>
      </c>
      <c r="B8" s="27"/>
      <c r="C8" s="28"/>
      <c r="D8" s="28"/>
      <c r="E8" s="97" t="str">
        <f>Assumptions!$A$160</f>
        <v>Area Wide</v>
      </c>
      <c r="F8" s="98"/>
      <c r="G8" s="99"/>
      <c r="H8" s="100"/>
    </row>
    <row r="9" spans="1:8" ht="10.9" customHeight="1">
      <c r="A9" s="27" t="s">
        <v>2</v>
      </c>
      <c r="B9" s="27"/>
      <c r="C9" s="11"/>
      <c r="D9" s="62"/>
      <c r="E9" s="63">
        <f>SUM(C43:C54)</f>
        <v>2500</v>
      </c>
      <c r="F9" s="62" t="s">
        <v>3</v>
      </c>
      <c r="G9" s="30"/>
      <c r="H9" s="30"/>
    </row>
    <row r="10" spans="1:8" ht="10.9" customHeight="1">
      <c r="A10" s="27"/>
      <c r="B10" s="28"/>
      <c r="C10" s="62"/>
      <c r="D10" s="64"/>
      <c r="E10" s="62"/>
      <c r="F10" s="30"/>
      <c r="G10" s="30"/>
      <c r="H10" s="30"/>
    </row>
    <row r="11" spans="1:8" ht="10.9" customHeight="1">
      <c r="A11" s="32" t="s">
        <v>4</v>
      </c>
      <c r="B11" s="33"/>
      <c r="C11" s="33"/>
      <c r="D11" s="33"/>
      <c r="E11" s="33"/>
      <c r="F11" s="33"/>
      <c r="G11" s="33"/>
      <c r="H11" s="34"/>
    </row>
    <row r="12" spans="1:8" ht="10.9" customHeight="1">
      <c r="A12" s="65" t="s">
        <v>5</v>
      </c>
      <c r="B12" s="66" t="s">
        <v>6</v>
      </c>
      <c r="C12" s="104"/>
      <c r="D12" s="37" t="s">
        <v>7</v>
      </c>
      <c r="E12" s="29">
        <f>Assumptions!$C$132</f>
        <v>500</v>
      </c>
      <c r="F12" s="37" t="s">
        <v>8</v>
      </c>
      <c r="G12" s="35"/>
      <c r="H12" s="38">
        <f>C12*E12</f>
        <v>0</v>
      </c>
    </row>
    <row r="13" spans="1:8" ht="10.9" customHeight="1">
      <c r="A13" s="65" t="s">
        <v>9</v>
      </c>
      <c r="B13" s="66" t="s">
        <v>10</v>
      </c>
      <c r="C13" s="104"/>
      <c r="D13" s="37" t="s">
        <v>7</v>
      </c>
      <c r="E13" s="29">
        <f>Assumptions!$C$133</f>
        <v>1345</v>
      </c>
      <c r="F13" s="37" t="s">
        <v>8</v>
      </c>
      <c r="G13" s="35"/>
      <c r="H13" s="38">
        <f>C13*E13</f>
        <v>0</v>
      </c>
    </row>
    <row r="14" spans="1:8" ht="10.9" customHeight="1">
      <c r="A14" s="65" t="s">
        <v>11</v>
      </c>
      <c r="B14" s="66" t="s">
        <v>12</v>
      </c>
      <c r="C14" s="104"/>
      <c r="D14" s="37" t="s">
        <v>7</v>
      </c>
      <c r="E14" s="29">
        <f>Assumptions!$C$134</f>
        <v>0</v>
      </c>
      <c r="F14" s="37" t="s">
        <v>8</v>
      </c>
      <c r="G14" s="35"/>
      <c r="H14" s="38">
        <f>C14*E14</f>
        <v>0</v>
      </c>
    </row>
    <row r="15" spans="1:8" ht="10.9" customHeight="1">
      <c r="A15" s="65" t="s">
        <v>13</v>
      </c>
      <c r="B15" s="66" t="s">
        <v>14</v>
      </c>
      <c r="C15" s="104"/>
      <c r="D15" s="37" t="s">
        <v>7</v>
      </c>
      <c r="E15" s="29">
        <f>Assumptions!$C$135</f>
        <v>0</v>
      </c>
      <c r="F15" s="37" t="s">
        <v>8</v>
      </c>
      <c r="G15" s="35"/>
      <c r="H15" s="38">
        <f>C15*E15</f>
        <v>0</v>
      </c>
    </row>
    <row r="16" spans="1:8" ht="10.9" customHeight="1">
      <c r="A16" s="65" t="s">
        <v>15</v>
      </c>
      <c r="B16" s="66" t="s">
        <v>16</v>
      </c>
      <c r="C16" s="105"/>
      <c r="D16" s="37" t="s">
        <v>7</v>
      </c>
      <c r="E16" s="29">
        <f>Assumptions!$C$136</f>
        <v>1000</v>
      </c>
      <c r="F16" s="37" t="s">
        <v>8</v>
      </c>
      <c r="G16" s="35"/>
      <c r="H16" s="38">
        <f>C16*E16</f>
        <v>0</v>
      </c>
    </row>
    <row r="17" spans="1:8" ht="10.9" customHeight="1">
      <c r="A17" s="67" t="s">
        <v>17</v>
      </c>
      <c r="B17" s="66" t="s">
        <v>18</v>
      </c>
      <c r="C17" s="106"/>
      <c r="D17" s="37" t="s">
        <v>7</v>
      </c>
      <c r="E17" s="29">
        <f>Assumptions!$C$137</f>
        <v>2500</v>
      </c>
      <c r="F17" s="37" t="s">
        <v>8</v>
      </c>
      <c r="G17" s="47"/>
      <c r="H17" s="38">
        <f>C17*E17</f>
        <v>0</v>
      </c>
    </row>
    <row r="18" spans="1:8" ht="10.9" customHeight="1">
      <c r="A18" s="67" t="s">
        <v>19</v>
      </c>
      <c r="B18" s="66" t="s">
        <v>20</v>
      </c>
      <c r="C18" s="106"/>
      <c r="D18" s="37" t="s">
        <v>7</v>
      </c>
      <c r="E18" s="29">
        <f>Assumptions!$C$138</f>
        <v>1000</v>
      </c>
      <c r="F18" s="37" t="s">
        <v>8</v>
      </c>
      <c r="G18" s="47"/>
      <c r="H18" s="38">
        <f>C18*E18</f>
        <v>0</v>
      </c>
    </row>
    <row r="19" spans="1:8" ht="10.9" customHeight="1">
      <c r="A19" s="65" t="s">
        <v>21</v>
      </c>
      <c r="B19" s="66" t="s">
        <v>22</v>
      </c>
      <c r="C19" s="107">
        <f>Assumptions!$C$122</f>
        <v>2500</v>
      </c>
      <c r="D19" s="37" t="s">
        <v>7</v>
      </c>
      <c r="E19" s="29">
        <f>Assumptions!$C$139</f>
        <v>1200</v>
      </c>
      <c r="F19" s="37" t="s">
        <v>8</v>
      </c>
      <c r="H19" s="38">
        <f>C19*E19</f>
        <v>3000000</v>
      </c>
    </row>
    <row r="20" spans="1:8" ht="10.9" customHeight="1">
      <c r="A20" s="65" t="s">
        <v>52</v>
      </c>
      <c r="B20" s="69"/>
      <c r="C20" s="104"/>
      <c r="D20" s="37" t="s">
        <v>25</v>
      </c>
      <c r="E20" s="29">
        <f>Assumptions!$C$140</f>
        <v>440</v>
      </c>
      <c r="F20" s="37" t="s">
        <v>8</v>
      </c>
      <c r="G20" s="35"/>
      <c r="H20" s="38">
        <f>C20*E20</f>
        <v>0</v>
      </c>
    </row>
    <row r="21" spans="1:8" ht="10.9" customHeight="1">
      <c r="A21" s="65" t="s">
        <v>23</v>
      </c>
      <c r="B21" s="103" t="s">
        <v>24</v>
      </c>
      <c r="C21" s="104"/>
      <c r="D21" s="37" t="s">
        <v>25</v>
      </c>
      <c r="E21" s="29">
        <f>Assumptions!$C$141</f>
        <v>1200</v>
      </c>
      <c r="F21" s="37" t="s">
        <v>8</v>
      </c>
      <c r="G21" s="35"/>
      <c r="H21" s="38">
        <f>C21*E21</f>
        <v>0</v>
      </c>
    </row>
    <row r="22" spans="1:8" ht="10.9" customHeight="1">
      <c r="A22" s="65" t="s">
        <v>23</v>
      </c>
      <c r="B22" s="103" t="s">
        <v>24</v>
      </c>
      <c r="C22" s="104"/>
      <c r="D22" s="37" t="s">
        <v>25</v>
      </c>
      <c r="E22" s="29">
        <f>Assumptions!$C$142</f>
        <v>500</v>
      </c>
      <c r="F22" s="37" t="s">
        <v>8</v>
      </c>
      <c r="G22" s="35"/>
      <c r="H22" s="38">
        <f>C22*E22</f>
        <v>0</v>
      </c>
    </row>
    <row r="23" spans="1:8" ht="10.9" customHeight="1">
      <c r="A23" s="65" t="s">
        <v>23</v>
      </c>
      <c r="B23" s="103" t="s">
        <v>24</v>
      </c>
      <c r="C23" s="104"/>
      <c r="D23" s="37" t="s">
        <v>25</v>
      </c>
      <c r="E23" s="29">
        <f>Assumptions!$C$143</f>
        <v>0</v>
      </c>
      <c r="F23" s="37" t="s">
        <v>8</v>
      </c>
      <c r="G23" s="35"/>
      <c r="H23" s="38">
        <f>C23*E23</f>
        <v>0</v>
      </c>
    </row>
    <row r="24" spans="1:8" ht="10.9" customHeight="1">
      <c r="A24" s="70"/>
      <c r="B24" s="39"/>
      <c r="C24" s="33"/>
      <c r="D24" s="33"/>
      <c r="E24" s="33"/>
      <c r="F24" s="33"/>
      <c r="G24" s="33"/>
      <c r="H24" s="40"/>
    </row>
    <row r="25" spans="1:8" ht="10.9" customHeight="1">
      <c r="A25" s="71" t="s">
        <v>4</v>
      </c>
      <c r="B25" s="33"/>
      <c r="C25" s="33"/>
      <c r="D25" s="33"/>
      <c r="E25" s="33"/>
      <c r="F25" s="33"/>
      <c r="G25" s="33"/>
      <c r="H25" s="43">
        <f>SUM(H12:H24)</f>
        <v>3000000</v>
      </c>
    </row>
    <row r="26" spans="1:8" ht="10.9" customHeight="1">
      <c r="A26" s="72"/>
      <c r="B26" s="46"/>
      <c r="C26" s="73"/>
      <c r="D26" s="46"/>
      <c r="E26" s="74"/>
      <c r="F26" s="46"/>
      <c r="G26" s="74"/>
      <c r="H26" s="75"/>
    </row>
    <row r="27" spans="1:8" ht="10.9" customHeight="1">
      <c r="A27" s="71" t="s">
        <v>26</v>
      </c>
      <c r="B27" s="33"/>
      <c r="C27" s="33"/>
      <c r="D27" s="33"/>
      <c r="E27" s="33"/>
      <c r="F27" s="33"/>
      <c r="G27" s="33"/>
      <c r="H27" s="42"/>
    </row>
    <row r="28" spans="1:8" ht="10.9" customHeight="1">
      <c r="A28" s="76" t="s">
        <v>27</v>
      </c>
      <c r="B28" s="77" t="s">
        <v>28</v>
      </c>
      <c r="C28" s="73"/>
      <c r="D28" s="46"/>
      <c r="E28" s="74"/>
      <c r="F28" s="46"/>
      <c r="G28" s="74"/>
      <c r="H28" s="75"/>
    </row>
    <row r="29" spans="1:8" ht="10.9" customHeight="1">
      <c r="A29" s="65" t="s">
        <v>5</v>
      </c>
      <c r="B29" s="78">
        <f>Assumptions!$D$115</f>
        <v>2</v>
      </c>
      <c r="C29" s="36">
        <f>C12*B29</f>
        <v>0</v>
      </c>
      <c r="D29" s="37" t="s">
        <v>7</v>
      </c>
      <c r="E29" s="29"/>
      <c r="F29" s="37" t="s">
        <v>8</v>
      </c>
      <c r="G29" s="35"/>
      <c r="H29" s="38">
        <f>C29*E29</f>
        <v>0</v>
      </c>
    </row>
    <row r="30" spans="1:8" ht="10.9" customHeight="1">
      <c r="A30" s="65" t="s">
        <v>9</v>
      </c>
      <c r="B30" s="78">
        <f>Assumptions!$D$116</f>
        <v>2</v>
      </c>
      <c r="C30" s="36">
        <f>C13*B30</f>
        <v>0</v>
      </c>
      <c r="D30" s="37" t="s">
        <v>7</v>
      </c>
      <c r="E30" s="29"/>
      <c r="F30" s="37" t="s">
        <v>8</v>
      </c>
      <c r="G30" s="35"/>
      <c r="H30" s="38">
        <f>C30*E30</f>
        <v>0</v>
      </c>
    </row>
    <row r="31" spans="1:8" ht="10.9" customHeight="1">
      <c r="A31" s="65" t="s">
        <v>11</v>
      </c>
      <c r="B31" s="78">
        <f>Assumptions!$D$117</f>
        <v>3</v>
      </c>
      <c r="C31" s="36">
        <f>C14*B31</f>
        <v>0</v>
      </c>
      <c r="D31" s="37" t="s">
        <v>7</v>
      </c>
      <c r="E31" s="29"/>
      <c r="F31" s="37" t="s">
        <v>8</v>
      </c>
      <c r="G31" s="35"/>
      <c r="H31" s="38">
        <f>C31*E31</f>
        <v>0</v>
      </c>
    </row>
    <row r="32" spans="1:8" ht="10.9" customHeight="1">
      <c r="A32" s="65" t="s">
        <v>13</v>
      </c>
      <c r="B32" s="78">
        <f>Assumptions!$D$118</f>
        <v>1.5</v>
      </c>
      <c r="C32" s="36">
        <f>C15*B32</f>
        <v>0</v>
      </c>
      <c r="D32" s="37" t="s">
        <v>7</v>
      </c>
      <c r="E32" s="29"/>
      <c r="F32" s="37" t="s">
        <v>8</v>
      </c>
      <c r="G32" s="35"/>
      <c r="H32" s="38">
        <f>C32*E32</f>
        <v>0</v>
      </c>
    </row>
    <row r="33" spans="1:8" ht="10.9" customHeight="1">
      <c r="A33" s="65" t="s">
        <v>15</v>
      </c>
      <c r="B33" s="78">
        <f>Assumptions!$D$119</f>
        <v>1.5</v>
      </c>
      <c r="C33" s="36">
        <f>C16*B33</f>
        <v>0</v>
      </c>
      <c r="D33" s="37" t="s">
        <v>7</v>
      </c>
      <c r="E33" s="29"/>
      <c r="F33" s="37" t="s">
        <v>8</v>
      </c>
      <c r="G33" s="35"/>
      <c r="H33" s="38">
        <f>C33*E33</f>
        <v>0</v>
      </c>
    </row>
    <row r="34" spans="1:8" ht="10.9" customHeight="1">
      <c r="A34" s="67" t="s">
        <v>17</v>
      </c>
      <c r="B34" s="78">
        <f>Assumptions!$D$120</f>
        <v>2</v>
      </c>
      <c r="C34" s="36">
        <f>C17*B34</f>
        <v>0</v>
      </c>
      <c r="D34" s="37" t="s">
        <v>7</v>
      </c>
      <c r="E34" s="29"/>
      <c r="F34" s="37" t="s">
        <v>8</v>
      </c>
      <c r="G34" s="47"/>
      <c r="H34" s="38">
        <f>C34*E34</f>
        <v>0</v>
      </c>
    </row>
    <row r="35" spans="1:8" ht="10.9" customHeight="1">
      <c r="A35" s="67" t="s">
        <v>19</v>
      </c>
      <c r="B35" s="78">
        <f>Assumptions!$D$121</f>
        <v>1.5</v>
      </c>
      <c r="C35" s="36">
        <f>C18*B35</f>
        <v>0</v>
      </c>
      <c r="D35" s="37" t="s">
        <v>7</v>
      </c>
      <c r="E35" s="29"/>
      <c r="F35" s="37" t="s">
        <v>8</v>
      </c>
      <c r="G35" s="47"/>
      <c r="H35" s="38">
        <f>C35*E35</f>
        <v>0</v>
      </c>
    </row>
    <row r="36" spans="1:8" ht="10.9" customHeight="1">
      <c r="A36" s="65" t="s">
        <v>21</v>
      </c>
      <c r="B36" s="78">
        <f>Assumptions!$D$122</f>
        <v>3</v>
      </c>
      <c r="C36" s="36">
        <f>C19*B36</f>
        <v>7500</v>
      </c>
      <c r="D36" s="37" t="s">
        <v>7</v>
      </c>
      <c r="E36" s="29">
        <f>'Land Values'!$D$124</f>
        <v>30.8</v>
      </c>
      <c r="F36" s="37" t="s">
        <v>8</v>
      </c>
      <c r="H36" s="38">
        <f>C36*E36</f>
        <v>231000</v>
      </c>
    </row>
    <row r="37" spans="1:8" ht="10.9" customHeight="1">
      <c r="A37" s="79" t="s">
        <v>52</v>
      </c>
      <c r="B37" s="78">
        <f>Assumptions!$D$123</f>
        <v>2</v>
      </c>
      <c r="C37" s="36">
        <f>C20*B37</f>
        <v>0</v>
      </c>
      <c r="D37" s="37" t="s">
        <v>25</v>
      </c>
      <c r="E37" s="29"/>
      <c r="F37" s="37" t="s">
        <v>8</v>
      </c>
      <c r="G37" s="35"/>
      <c r="H37" s="38">
        <f>C37*E37</f>
        <v>0</v>
      </c>
    </row>
    <row r="38" spans="1:8" ht="10.9" customHeight="1">
      <c r="A38" s="79" t="str">
        <f>B21</f>
        <v>Blank</v>
      </c>
      <c r="B38" s="78">
        <f>Assumptions!$D$124</f>
        <v>2</v>
      </c>
      <c r="C38" s="36">
        <f>C21*B38</f>
        <v>0</v>
      </c>
      <c r="D38" s="37" t="s">
        <v>25</v>
      </c>
      <c r="E38" s="29"/>
      <c r="F38" s="37" t="s">
        <v>8</v>
      </c>
      <c r="G38" s="35"/>
      <c r="H38" s="38">
        <f>C38*E38</f>
        <v>0</v>
      </c>
    </row>
    <row r="39" spans="1:8" ht="10.9" customHeight="1">
      <c r="A39" s="79" t="str">
        <f>B22</f>
        <v>Blank</v>
      </c>
      <c r="B39" s="78">
        <f>Assumptions!$D$125</f>
        <v>2</v>
      </c>
      <c r="C39" s="36">
        <f>C22*B39</f>
        <v>0</v>
      </c>
      <c r="D39" s="37" t="s">
        <v>25</v>
      </c>
      <c r="E39" s="29"/>
      <c r="F39" s="37" t="s">
        <v>8</v>
      </c>
      <c r="G39" s="35"/>
      <c r="H39" s="38">
        <f>C39*E39</f>
        <v>0</v>
      </c>
    </row>
    <row r="40" spans="1:8" ht="10.9" customHeight="1">
      <c r="A40" s="79" t="str">
        <f>B23</f>
        <v>Blank</v>
      </c>
      <c r="B40" s="78">
        <f>Assumptions!$D$126</f>
        <v>0</v>
      </c>
      <c r="C40" s="36">
        <f>C23*B40</f>
        <v>0</v>
      </c>
      <c r="D40" s="37" t="s">
        <v>25</v>
      </c>
      <c r="E40" s="29"/>
      <c r="F40" s="37" t="s">
        <v>8</v>
      </c>
      <c r="G40" s="35"/>
      <c r="H40" s="38">
        <f>C40*E40</f>
        <v>0</v>
      </c>
    </row>
    <row r="41" spans="1:8" ht="10.9" customHeight="1">
      <c r="A41" s="80" t="s">
        <v>29</v>
      </c>
      <c r="B41" s="81"/>
      <c r="C41" s="82"/>
      <c r="D41" s="81"/>
      <c r="E41" s="83" t="s">
        <v>154</v>
      </c>
      <c r="F41" s="81"/>
      <c r="G41" s="44">
        <f>IF(SUM(H29:H40)&lt;250000,1%,IF(SUM(H29:H40)&lt;500000,3%,IF(SUM(H29:H40)&gt;500000,4%)))</f>
        <v>0.01</v>
      </c>
      <c r="H41" s="84">
        <f>SUM(H29:H40)*G41</f>
        <v>2310</v>
      </c>
    </row>
    <row r="42" spans="1:8" ht="10.9" customHeight="1">
      <c r="A42" s="76"/>
      <c r="B42" s="77" t="s">
        <v>30</v>
      </c>
      <c r="C42" s="73"/>
      <c r="D42" s="46"/>
      <c r="E42" s="74"/>
      <c r="F42" s="46"/>
      <c r="G42" s="74"/>
      <c r="H42" s="75"/>
    </row>
    <row r="43" spans="1:8" ht="10.9" customHeight="1">
      <c r="A43" s="65" t="s">
        <v>5</v>
      </c>
      <c r="B43" s="85">
        <f>Assumptions!$E$115</f>
        <v>1</v>
      </c>
      <c r="C43" s="36">
        <f>C12*B43</f>
        <v>0</v>
      </c>
      <c r="D43" s="37" t="s">
        <v>7</v>
      </c>
      <c r="E43" s="29">
        <f>Assumptions!$F$115</f>
        <v>587</v>
      </c>
      <c r="F43" s="37" t="s">
        <v>8</v>
      </c>
      <c r="G43" s="35"/>
      <c r="H43" s="38">
        <f>C43*E43</f>
        <v>0</v>
      </c>
    </row>
    <row r="44" spans="1:8" ht="10.9" customHeight="1">
      <c r="A44" s="65" t="s">
        <v>9</v>
      </c>
      <c r="B44" s="85">
        <f>Assumptions!$E$116</f>
        <v>1.2</v>
      </c>
      <c r="C44" s="36">
        <f>C13*B44</f>
        <v>0</v>
      </c>
      <c r="D44" s="37" t="s">
        <v>7</v>
      </c>
      <c r="E44" s="29">
        <f>Assumptions!$F$116</f>
        <v>1339</v>
      </c>
      <c r="F44" s="37" t="s">
        <v>8</v>
      </c>
      <c r="G44" s="35"/>
      <c r="H44" s="38">
        <f>C44*E44</f>
        <v>0</v>
      </c>
    </row>
    <row r="45" spans="1:8" ht="10.9" customHeight="1">
      <c r="A45" s="65" t="s">
        <v>11</v>
      </c>
      <c r="B45" s="85">
        <f>Assumptions!$E$117</f>
        <v>1</v>
      </c>
      <c r="C45" s="36">
        <f>C14*B45</f>
        <v>0</v>
      </c>
      <c r="D45" s="37" t="s">
        <v>7</v>
      </c>
      <c r="E45" s="29">
        <f>Assumptions!$F$117</f>
        <v>1214</v>
      </c>
      <c r="F45" s="37" t="s">
        <v>8</v>
      </c>
      <c r="G45" s="35"/>
      <c r="H45" s="38">
        <f>C45*E45</f>
        <v>0</v>
      </c>
    </row>
    <row r="46" spans="1:8" ht="10.9" customHeight="1">
      <c r="A46" s="65" t="s">
        <v>13</v>
      </c>
      <c r="B46" s="85">
        <f>Assumptions!$E$118</f>
        <v>1</v>
      </c>
      <c r="C46" s="36">
        <f>C15*B46</f>
        <v>0</v>
      </c>
      <c r="D46" s="37" t="s">
        <v>7</v>
      </c>
      <c r="E46" s="29">
        <f>Assumptions!$F$118</f>
        <v>823</v>
      </c>
      <c r="F46" s="37" t="s">
        <v>8</v>
      </c>
      <c r="G46" s="35"/>
      <c r="H46" s="38">
        <f>C46*E46</f>
        <v>0</v>
      </c>
    </row>
    <row r="47" spans="1:8" ht="10.9" customHeight="1">
      <c r="A47" s="65" t="s">
        <v>15</v>
      </c>
      <c r="B47" s="85">
        <f>Assumptions!$E$119</f>
        <v>1.2</v>
      </c>
      <c r="C47" s="36">
        <f>C16*B47</f>
        <v>0</v>
      </c>
      <c r="D47" s="37" t="s">
        <v>7</v>
      </c>
      <c r="E47" s="29">
        <f>Assumptions!$F$119</f>
        <v>1283</v>
      </c>
      <c r="F47" s="37" t="s">
        <v>8</v>
      </c>
      <c r="G47" s="35"/>
      <c r="H47" s="38">
        <f>C47*E47</f>
        <v>0</v>
      </c>
    </row>
    <row r="48" spans="1:8" ht="10.9" customHeight="1">
      <c r="A48" s="67" t="s">
        <v>17</v>
      </c>
      <c r="B48" s="85">
        <f>Assumptions!$E$120</f>
        <v>1.2</v>
      </c>
      <c r="C48" s="36">
        <f>C17*B48</f>
        <v>0</v>
      </c>
      <c r="D48" s="37" t="s">
        <v>7</v>
      </c>
      <c r="E48" s="29">
        <f>Assumptions!$F$120</f>
        <v>1865</v>
      </c>
      <c r="F48" s="37" t="s">
        <v>8</v>
      </c>
      <c r="G48" s="47"/>
      <c r="H48" s="38">
        <f>C48*E48</f>
        <v>0</v>
      </c>
    </row>
    <row r="49" spans="1:8" ht="10.9" customHeight="1">
      <c r="A49" s="67" t="s">
        <v>19</v>
      </c>
      <c r="B49" s="85">
        <f>Assumptions!$E$121</f>
        <v>1</v>
      </c>
      <c r="C49" s="36">
        <f>C18*B49</f>
        <v>0</v>
      </c>
      <c r="D49" s="37" t="s">
        <v>7</v>
      </c>
      <c r="E49" s="29">
        <f>Assumptions!$F$121</f>
        <v>1985</v>
      </c>
      <c r="F49" s="37" t="s">
        <v>8</v>
      </c>
      <c r="G49" s="47"/>
      <c r="H49" s="38">
        <f>C49*E49</f>
        <v>0</v>
      </c>
    </row>
    <row r="50" spans="1:8" ht="10.9" customHeight="1">
      <c r="A50" s="65" t="s">
        <v>21</v>
      </c>
      <c r="B50" s="85">
        <f>Assumptions!$E$122</f>
        <v>1</v>
      </c>
      <c r="C50" s="36">
        <f>C19*B50</f>
        <v>2500</v>
      </c>
      <c r="D50" s="37" t="s">
        <v>7</v>
      </c>
      <c r="E50" s="29">
        <f>Assumptions!$F$122</f>
        <v>903</v>
      </c>
      <c r="F50" s="37" t="s">
        <v>8</v>
      </c>
      <c r="H50" s="38">
        <f>C50*E50</f>
        <v>2257500</v>
      </c>
    </row>
    <row r="51" spans="1:8" ht="10.9" customHeight="1">
      <c r="A51" s="86" t="s">
        <v>52</v>
      </c>
      <c r="B51" s="85">
        <f>Assumptions!$E$123</f>
        <v>1</v>
      </c>
      <c r="C51" s="36">
        <f>C20*B51</f>
        <v>0</v>
      </c>
      <c r="D51" s="37" t="s">
        <v>25</v>
      </c>
      <c r="E51" s="29">
        <f>Assumptions!$F$123</f>
        <v>504</v>
      </c>
      <c r="F51" s="37" t="s">
        <v>8</v>
      </c>
      <c r="G51" s="35"/>
      <c r="H51" s="38">
        <f>C51*E51</f>
        <v>0</v>
      </c>
    </row>
    <row r="52" spans="1:8" ht="10.9" customHeight="1">
      <c r="A52" s="86" t="str">
        <f>B21</f>
        <v>Blank</v>
      </c>
      <c r="B52" s="85">
        <f>Assumptions!$E$124</f>
        <v>1</v>
      </c>
      <c r="C52" s="36">
        <f>C21*B52</f>
        <v>0</v>
      </c>
      <c r="D52" s="37" t="s">
        <v>25</v>
      </c>
      <c r="E52" s="29"/>
      <c r="F52" s="37" t="s">
        <v>8</v>
      </c>
      <c r="G52" s="35"/>
      <c r="H52" s="38">
        <f>C52*E52</f>
        <v>0</v>
      </c>
    </row>
    <row r="53" spans="1:8" ht="10.9" customHeight="1">
      <c r="A53" s="86" t="str">
        <f>B22</f>
        <v>Blank</v>
      </c>
      <c r="B53" s="85">
        <f>Assumptions!$E$125</f>
        <v>1</v>
      </c>
      <c r="C53" s="36">
        <f>C22*B53</f>
        <v>0</v>
      </c>
      <c r="D53" s="37" t="s">
        <v>25</v>
      </c>
      <c r="E53" s="29"/>
      <c r="F53" s="37" t="s">
        <v>8</v>
      </c>
      <c r="G53" s="35"/>
      <c r="H53" s="38">
        <f>C53*E53</f>
        <v>0</v>
      </c>
    </row>
    <row r="54" spans="1:8" ht="10.9" customHeight="1">
      <c r="A54" s="86" t="str">
        <f>B23</f>
        <v>Blank</v>
      </c>
      <c r="B54" s="85">
        <f>Assumptions!$E$126</f>
        <v>0</v>
      </c>
      <c r="C54" s="36">
        <f>C23*B54</f>
        <v>0</v>
      </c>
      <c r="D54" s="37" t="s">
        <v>25</v>
      </c>
      <c r="E54" s="29"/>
      <c r="F54" s="37" t="s">
        <v>8</v>
      </c>
      <c r="G54" s="35"/>
      <c r="H54" s="38">
        <f>C54*E54</f>
        <v>0</v>
      </c>
    </row>
    <row r="55" spans="1:8" ht="10.9" customHeight="1">
      <c r="A55" s="87"/>
      <c r="B55" s="87"/>
      <c r="C55" s="87"/>
      <c r="D55" s="39"/>
      <c r="E55" s="87"/>
      <c r="F55" s="87"/>
      <c r="G55" s="87"/>
      <c r="H55" s="87"/>
    </row>
    <row r="56" spans="1:8" ht="10.9" customHeight="1">
      <c r="A56" s="67" t="s">
        <v>31</v>
      </c>
      <c r="B56" s="11"/>
      <c r="E56" s="88">
        <f>Assumptions!$E$147</f>
        <v>0</v>
      </c>
      <c r="F56" s="46" t="s">
        <v>32</v>
      </c>
      <c r="H56" s="38">
        <f>SUM(C43:C54)*E56</f>
        <v>0</v>
      </c>
    </row>
    <row r="57" spans="1:8" ht="10.9" customHeight="1">
      <c r="A57" s="67" t="s">
        <v>33</v>
      </c>
      <c r="B57" s="28"/>
      <c r="C57" s="47"/>
      <c r="D57" s="35"/>
      <c r="E57" s="102">
        <f>Assumptions!$E$148</f>
        <v>0.08</v>
      </c>
      <c r="F57" s="37" t="s">
        <v>34</v>
      </c>
      <c r="G57" s="35"/>
      <c r="H57" s="38">
        <f>SUM(H43:H54)*E57</f>
        <v>180600</v>
      </c>
    </row>
    <row r="58" spans="1:8" ht="10.9" customHeight="1">
      <c r="A58" s="67" t="s">
        <v>35</v>
      </c>
      <c r="B58" s="28"/>
      <c r="C58" s="47"/>
      <c r="D58" s="35"/>
      <c r="E58" s="102">
        <f>Assumptions!$E$149</f>
        <v>0.005</v>
      </c>
      <c r="F58" s="37" t="s">
        <v>36</v>
      </c>
      <c r="G58" s="35"/>
      <c r="H58" s="38">
        <f>H25*E58</f>
        <v>15000</v>
      </c>
    </row>
    <row r="59" spans="1:8" ht="10.9" customHeight="1">
      <c r="A59" s="67" t="s">
        <v>37</v>
      </c>
      <c r="B59" s="28"/>
      <c r="C59" s="47"/>
      <c r="D59" s="35"/>
      <c r="E59" s="102">
        <f>Assumptions!$E$150</f>
        <v>0.006</v>
      </c>
      <c r="F59" s="37" t="s">
        <v>34</v>
      </c>
      <c r="G59" s="35"/>
      <c r="H59" s="38">
        <f>SUM(H43:H54)*E59</f>
        <v>13545</v>
      </c>
    </row>
    <row r="60" spans="1:8" ht="10.9" customHeight="1">
      <c r="A60" s="67" t="s">
        <v>38</v>
      </c>
      <c r="B60" s="28"/>
      <c r="C60" s="47"/>
      <c r="D60" s="35"/>
      <c r="E60" s="102">
        <f>Assumptions!$E$151</f>
        <v>0.01</v>
      </c>
      <c r="F60" s="37" t="s">
        <v>36</v>
      </c>
      <c r="G60" s="35"/>
      <c r="H60" s="38">
        <f>SUM(H12:H17)*E60+H19*E60</f>
        <v>30000</v>
      </c>
    </row>
    <row r="61" spans="1:8" ht="10.9" customHeight="1">
      <c r="A61" s="67" t="s">
        <v>39</v>
      </c>
      <c r="B61" s="28"/>
      <c r="C61" s="48"/>
      <c r="D61" s="35"/>
      <c r="E61" s="102">
        <f>Assumptions!$E$152</f>
        <v>0.05</v>
      </c>
      <c r="F61" s="37" t="s">
        <v>34</v>
      </c>
      <c r="G61" s="35"/>
      <c r="H61" s="38">
        <f>SUM(H43:H54)*E61</f>
        <v>112875</v>
      </c>
    </row>
    <row r="62" spans="1:8" ht="10.9" customHeight="1">
      <c r="A62" s="67" t="s">
        <v>40</v>
      </c>
      <c r="B62" s="11"/>
      <c r="C62" s="24"/>
      <c r="E62" s="45">
        <f>Assumptions!$E$153</f>
        <v>0</v>
      </c>
      <c r="F62" s="37" t="s">
        <v>164</v>
      </c>
      <c r="H62" s="41">
        <f>C19*E62</f>
        <v>0</v>
      </c>
    </row>
    <row r="63" spans="1:8" ht="10.9" customHeight="1">
      <c r="A63" s="67" t="s">
        <v>42</v>
      </c>
      <c r="B63" s="28"/>
      <c r="C63" s="44">
        <f>Assumptions!$C$154</f>
        <v>0.06</v>
      </c>
      <c r="D63" s="36">
        <f>Assumptions!$D$154</f>
        <v>12</v>
      </c>
      <c r="E63" s="89" t="s">
        <v>43</v>
      </c>
      <c r="F63" s="29">
        <f>Assumptions!$G$154</f>
        <v>3</v>
      </c>
      <c r="G63" s="90" t="s">
        <v>109</v>
      </c>
      <c r="H63" s="38">
        <f>(((SUM(H29:H41)*POWER((1+C63/12),((D63+F63)/12)*12))-SUM(H29:H41))   +     ((((SUM(H43:H62)*POWER((1+C63/12),((D63+F63)/12)*12))-SUM(H43:H62))*0.5)))</f>
        <v>119481.48820209951</v>
      </c>
    </row>
    <row r="64" spans="1:8" ht="10.9" customHeight="1">
      <c r="A64" s="67" t="s">
        <v>44</v>
      </c>
      <c r="B64" s="28"/>
      <c r="C64" s="44">
        <f>Assumptions!$C$155</f>
        <v>0.01</v>
      </c>
      <c r="D64" s="37" t="s">
        <v>45</v>
      </c>
      <c r="E64" s="35"/>
      <c r="F64" s="35"/>
      <c r="G64" s="35"/>
      <c r="H64" s="38">
        <f>SUM(H29:H62)*C64</f>
        <v>28428.3</v>
      </c>
    </row>
    <row r="65" spans="1:8" ht="10.9" customHeight="1">
      <c r="A65" s="67" t="s">
        <v>46</v>
      </c>
      <c r="B65" s="28"/>
      <c r="C65" s="35"/>
      <c r="D65" s="44">
        <f>Assumptions!$D$156</f>
        <v>0.175</v>
      </c>
      <c r="E65" s="37" t="s">
        <v>47</v>
      </c>
      <c r="F65" s="35"/>
      <c r="G65" s="35"/>
      <c r="H65" s="38">
        <f>H25*D65</f>
        <v>525000</v>
      </c>
    </row>
    <row r="66" spans="1:8" ht="10.9" customHeight="1">
      <c r="A66" s="71" t="s">
        <v>48</v>
      </c>
      <c r="B66" s="33"/>
      <c r="C66" s="33"/>
      <c r="D66" s="33"/>
      <c r="E66" s="33"/>
      <c r="F66" s="33"/>
      <c r="G66" s="33"/>
      <c r="H66" s="43">
        <f>SUM(H29:H65)</f>
        <v>3515739.7882020995</v>
      </c>
    </row>
    <row r="67" spans="1:8" ht="10.9" customHeight="1">
      <c r="A67" s="91"/>
      <c r="B67" s="47"/>
      <c r="C67" s="47"/>
      <c r="D67" s="47"/>
      <c r="E67" s="47"/>
      <c r="F67" s="47"/>
      <c r="G67" s="47"/>
      <c r="H67" s="92"/>
    </row>
    <row r="68" spans="1:8" ht="10.9" customHeight="1">
      <c r="A68" s="93" t="s">
        <v>49</v>
      </c>
      <c r="B68" s="49"/>
      <c r="C68" s="49"/>
      <c r="D68" s="49"/>
      <c r="E68" s="49"/>
      <c r="F68" s="49"/>
      <c r="G68" s="49"/>
      <c r="H68" s="50">
        <f>H25-H66</f>
        <v>-515739.7882020995</v>
      </c>
    </row>
    <row r="69" spans="1:8" ht="10.9" customHeight="1">
      <c r="A69" s="93" t="s">
        <v>50</v>
      </c>
      <c r="B69" s="49"/>
      <c r="C69" s="49"/>
      <c r="D69" s="49"/>
      <c r="E69" s="49"/>
      <c r="F69" s="49"/>
      <c r="G69" s="49"/>
      <c r="H69" s="94">
        <f>H68/E9</f>
        <v>-206.29591528083981</v>
      </c>
    </row>
    <row r="70" ht="10.9" customHeight="1"/>
    <row r="71" spans="1:8" ht="10.9" customHeight="1">
      <c r="A71" s="12"/>
      <c r="B71" s="12"/>
      <c r="C71" s="25"/>
      <c r="D71" s="26"/>
      <c r="E71" s="25"/>
      <c r="F71" s="25"/>
      <c r="G71" s="25"/>
      <c r="H71" s="25"/>
    </row>
    <row r="72" spans="1:8" ht="10.9" customHeight="1">
      <c r="A72" s="12"/>
      <c r="B72" s="12"/>
      <c r="C72" s="12"/>
      <c r="D72" s="384" t="s">
        <v>135</v>
      </c>
      <c r="E72" s="384"/>
      <c r="F72" s="384"/>
      <c r="G72" s="384"/>
      <c r="H72" s="384"/>
    </row>
    <row r="73" spans="1:8" ht="10.9" customHeight="1">
      <c r="A73" s="12"/>
      <c r="B73" s="12"/>
      <c r="C73" s="12"/>
      <c r="D73" s="384"/>
      <c r="E73" s="384"/>
      <c r="F73" s="384"/>
      <c r="G73" s="384"/>
      <c r="H73" s="384"/>
    </row>
    <row r="74" spans="1:8" ht="10.9" customHeight="1">
      <c r="A74" s="12"/>
      <c r="B74" s="12"/>
      <c r="C74" s="12"/>
      <c r="D74" s="384"/>
      <c r="E74" s="384"/>
      <c r="F74" s="384"/>
      <c r="G74" s="384"/>
      <c r="H74" s="384"/>
    </row>
    <row r="75" spans="1:8" ht="10.9" customHeight="1">
      <c r="A75" s="12"/>
      <c r="B75" s="12"/>
      <c r="C75" s="12"/>
      <c r="D75" s="12"/>
      <c r="E75" s="12"/>
      <c r="F75" s="12"/>
      <c r="G75" s="12"/>
      <c r="H75" s="12"/>
    </row>
    <row r="76" spans="1:8" ht="10.9" customHeight="1">
      <c r="A76" s="27" t="s">
        <v>121</v>
      </c>
      <c r="B76" s="27"/>
      <c r="C76" s="28"/>
      <c r="D76" s="28"/>
      <c r="E76" s="95" t="str">
        <f>Assumptions!$G$122</f>
        <v>Bowling Alley</v>
      </c>
      <c r="F76" s="56"/>
      <c r="G76" s="96"/>
      <c r="H76" s="57"/>
    </row>
    <row r="77" spans="1:8" ht="10.9" customHeight="1">
      <c r="A77" s="27" t="s">
        <v>0</v>
      </c>
      <c r="B77" s="28"/>
      <c r="C77" s="28"/>
      <c r="D77" s="28"/>
      <c r="E77" s="95" t="str">
        <f>'Land Values'!$A$126</f>
        <v>Brownfield</v>
      </c>
      <c r="F77" s="56"/>
      <c r="G77" s="56"/>
      <c r="H77" s="58"/>
    </row>
    <row r="78" spans="1:8" ht="10.9" customHeight="1">
      <c r="A78" s="27" t="s">
        <v>1</v>
      </c>
      <c r="B78" s="27"/>
      <c r="C78" s="28"/>
      <c r="D78" s="28"/>
      <c r="E78" s="97" t="str">
        <f>Assumptions!$A$160</f>
        <v>Area Wide</v>
      </c>
      <c r="F78" s="98"/>
      <c r="G78" s="99"/>
      <c r="H78" s="100"/>
    </row>
    <row r="79" spans="1:8" ht="10.9" customHeight="1">
      <c r="A79" s="27" t="s">
        <v>2</v>
      </c>
      <c r="B79" s="27"/>
      <c r="C79" s="11"/>
      <c r="D79" s="62"/>
      <c r="E79" s="63">
        <f>SUM(C113:C124)</f>
        <v>2500</v>
      </c>
      <c r="F79" s="62" t="s">
        <v>3</v>
      </c>
      <c r="G79" s="30"/>
      <c r="H79" s="30"/>
    </row>
    <row r="80" spans="1:8" ht="10.9" customHeight="1">
      <c r="A80" s="27"/>
      <c r="B80" s="28"/>
      <c r="C80" s="62"/>
      <c r="D80" s="64"/>
      <c r="E80" s="62"/>
      <c r="F80" s="30"/>
      <c r="G80" s="30"/>
      <c r="H80" s="30"/>
    </row>
    <row r="81" spans="1:8" ht="10.9" customHeight="1">
      <c r="A81" s="32" t="s">
        <v>4</v>
      </c>
      <c r="B81" s="33"/>
      <c r="C81" s="33"/>
      <c r="D81" s="33"/>
      <c r="E81" s="33"/>
      <c r="F81" s="33"/>
      <c r="G81" s="33"/>
      <c r="H81" s="34"/>
    </row>
    <row r="82" spans="1:8" ht="10.9" customHeight="1">
      <c r="A82" s="65" t="s">
        <v>5</v>
      </c>
      <c r="B82" s="66" t="s">
        <v>6</v>
      </c>
      <c r="C82" s="104"/>
      <c r="D82" s="37" t="s">
        <v>7</v>
      </c>
      <c r="E82" s="29">
        <f>Assumptions!$C$132</f>
        <v>500</v>
      </c>
      <c r="F82" s="37" t="s">
        <v>8</v>
      </c>
      <c r="G82" s="35"/>
      <c r="H82" s="38">
        <f>C82*E82</f>
        <v>0</v>
      </c>
    </row>
    <row r="83" spans="1:8" ht="10.9" customHeight="1">
      <c r="A83" s="65" t="s">
        <v>9</v>
      </c>
      <c r="B83" s="66" t="s">
        <v>10</v>
      </c>
      <c r="C83" s="104"/>
      <c r="D83" s="37" t="s">
        <v>7</v>
      </c>
      <c r="E83" s="29">
        <f>Assumptions!$C$133</f>
        <v>1345</v>
      </c>
      <c r="F83" s="37" t="s">
        <v>8</v>
      </c>
      <c r="G83" s="35"/>
      <c r="H83" s="38">
        <f>C83*E83</f>
        <v>0</v>
      </c>
    </row>
    <row r="84" spans="1:8" ht="10.9" customHeight="1">
      <c r="A84" s="65" t="s">
        <v>11</v>
      </c>
      <c r="B84" s="66" t="s">
        <v>12</v>
      </c>
      <c r="C84" s="104"/>
      <c r="D84" s="37" t="s">
        <v>7</v>
      </c>
      <c r="E84" s="29">
        <f>Assumptions!$C$134</f>
        <v>0</v>
      </c>
      <c r="F84" s="37" t="s">
        <v>8</v>
      </c>
      <c r="G84" s="35"/>
      <c r="H84" s="38">
        <f>C84*E84</f>
        <v>0</v>
      </c>
    </row>
    <row r="85" spans="1:8" ht="10.9" customHeight="1">
      <c r="A85" s="65" t="s">
        <v>13</v>
      </c>
      <c r="B85" s="66" t="s">
        <v>14</v>
      </c>
      <c r="C85" s="104"/>
      <c r="D85" s="37" t="s">
        <v>7</v>
      </c>
      <c r="E85" s="29">
        <f>Assumptions!$C$135</f>
        <v>0</v>
      </c>
      <c r="F85" s="37" t="s">
        <v>8</v>
      </c>
      <c r="G85" s="35"/>
      <c r="H85" s="38">
        <f>C85*E85</f>
        <v>0</v>
      </c>
    </row>
    <row r="86" spans="1:8" ht="10.9" customHeight="1">
      <c r="A86" s="65" t="s">
        <v>15</v>
      </c>
      <c r="B86" s="66" t="s">
        <v>16</v>
      </c>
      <c r="C86" s="105"/>
      <c r="D86" s="37" t="s">
        <v>7</v>
      </c>
      <c r="E86" s="29">
        <f>Assumptions!$C$136</f>
        <v>1000</v>
      </c>
      <c r="F86" s="37" t="s">
        <v>8</v>
      </c>
      <c r="G86" s="35"/>
      <c r="H86" s="38">
        <f>C86*E86</f>
        <v>0</v>
      </c>
    </row>
    <row r="87" spans="1:8" ht="10.9" customHeight="1">
      <c r="A87" s="67" t="s">
        <v>17</v>
      </c>
      <c r="B87" s="66" t="s">
        <v>18</v>
      </c>
      <c r="C87" s="106"/>
      <c r="D87" s="37" t="s">
        <v>7</v>
      </c>
      <c r="E87" s="29">
        <f>Assumptions!$C$137</f>
        <v>2500</v>
      </c>
      <c r="F87" s="37" t="s">
        <v>8</v>
      </c>
      <c r="G87" s="47"/>
      <c r="H87" s="38">
        <f>C87*E87</f>
        <v>0</v>
      </c>
    </row>
    <row r="88" spans="1:8" ht="10.9" customHeight="1">
      <c r="A88" s="67" t="s">
        <v>19</v>
      </c>
      <c r="B88" s="66" t="s">
        <v>20</v>
      </c>
      <c r="C88" s="106"/>
      <c r="D88" s="37" t="s">
        <v>7</v>
      </c>
      <c r="E88" s="29">
        <f>Assumptions!$C$138</f>
        <v>1000</v>
      </c>
      <c r="F88" s="37" t="s">
        <v>8</v>
      </c>
      <c r="G88" s="47"/>
      <c r="H88" s="38">
        <f>C88*E88</f>
        <v>0</v>
      </c>
    </row>
    <row r="89" spans="1:8" ht="10.9" customHeight="1">
      <c r="A89" s="65" t="s">
        <v>21</v>
      </c>
      <c r="B89" s="66" t="s">
        <v>22</v>
      </c>
      <c r="C89" s="107">
        <f>Assumptions!$C$122</f>
        <v>2500</v>
      </c>
      <c r="D89" s="37" t="s">
        <v>7</v>
      </c>
      <c r="E89" s="29">
        <f>Assumptions!$C$139</f>
        <v>1200</v>
      </c>
      <c r="F89" s="37" t="s">
        <v>8</v>
      </c>
      <c r="H89" s="38">
        <f>C89*E89</f>
        <v>3000000</v>
      </c>
    </row>
    <row r="90" spans="1:8" ht="10.9" customHeight="1">
      <c r="A90" s="65" t="s">
        <v>52</v>
      </c>
      <c r="B90" s="69"/>
      <c r="C90" s="104"/>
      <c r="D90" s="37" t="s">
        <v>25</v>
      </c>
      <c r="E90" s="29">
        <f>Assumptions!$C$140</f>
        <v>440</v>
      </c>
      <c r="F90" s="37" t="s">
        <v>8</v>
      </c>
      <c r="G90" s="35"/>
      <c r="H90" s="38">
        <f>C90*E90</f>
        <v>0</v>
      </c>
    </row>
    <row r="91" spans="1:8" ht="10.9" customHeight="1">
      <c r="A91" s="65" t="s">
        <v>23</v>
      </c>
      <c r="B91" s="103" t="s">
        <v>24</v>
      </c>
      <c r="C91" s="104"/>
      <c r="D91" s="37" t="s">
        <v>25</v>
      </c>
      <c r="E91" s="29">
        <f>Assumptions!$C$141</f>
        <v>1200</v>
      </c>
      <c r="F91" s="37" t="s">
        <v>8</v>
      </c>
      <c r="G91" s="35"/>
      <c r="H91" s="38">
        <f>C91*E91</f>
        <v>0</v>
      </c>
    </row>
    <row r="92" spans="1:8" ht="10.9" customHeight="1">
      <c r="A92" s="65" t="s">
        <v>23</v>
      </c>
      <c r="B92" s="103" t="s">
        <v>24</v>
      </c>
      <c r="C92" s="104"/>
      <c r="D92" s="37" t="s">
        <v>25</v>
      </c>
      <c r="E92" s="29">
        <f>Assumptions!$C$142</f>
        <v>500</v>
      </c>
      <c r="F92" s="37" t="s">
        <v>8</v>
      </c>
      <c r="G92" s="35"/>
      <c r="H92" s="38">
        <f>C92*E92</f>
        <v>0</v>
      </c>
    </row>
    <row r="93" spans="1:8" ht="10.9" customHeight="1">
      <c r="A93" s="65" t="s">
        <v>23</v>
      </c>
      <c r="B93" s="103" t="s">
        <v>24</v>
      </c>
      <c r="C93" s="104"/>
      <c r="D93" s="37" t="s">
        <v>25</v>
      </c>
      <c r="E93" s="29">
        <f>Assumptions!$C$143</f>
        <v>0</v>
      </c>
      <c r="F93" s="37" t="s">
        <v>8</v>
      </c>
      <c r="G93" s="35"/>
      <c r="H93" s="38">
        <f>C93*E93</f>
        <v>0</v>
      </c>
    </row>
    <row r="94" spans="1:8" ht="10.9" customHeight="1">
      <c r="A94" s="70"/>
      <c r="B94" s="39"/>
      <c r="C94" s="33"/>
      <c r="D94" s="33"/>
      <c r="E94" s="33"/>
      <c r="F94" s="33"/>
      <c r="G94" s="33"/>
      <c r="H94" s="40"/>
    </row>
    <row r="95" spans="1:8" ht="10.9" customHeight="1">
      <c r="A95" s="71" t="s">
        <v>4</v>
      </c>
      <c r="B95" s="33"/>
      <c r="C95" s="33"/>
      <c r="D95" s="33"/>
      <c r="E95" s="33"/>
      <c r="F95" s="33"/>
      <c r="G95" s="33"/>
      <c r="H95" s="43">
        <f>SUM(H82:H94)</f>
        <v>3000000</v>
      </c>
    </row>
    <row r="96" spans="1:8" ht="10.9" customHeight="1">
      <c r="A96" s="72"/>
      <c r="B96" s="46"/>
      <c r="C96" s="73"/>
      <c r="D96" s="46"/>
      <c r="E96" s="74"/>
      <c r="F96" s="46"/>
      <c r="G96" s="74"/>
      <c r="H96" s="75"/>
    </row>
    <row r="97" spans="1:8" ht="10.9" customHeight="1">
      <c r="A97" s="71" t="s">
        <v>26</v>
      </c>
      <c r="B97" s="33"/>
      <c r="C97" s="33"/>
      <c r="D97" s="33"/>
      <c r="E97" s="33"/>
      <c r="F97" s="33"/>
      <c r="G97" s="33"/>
      <c r="H97" s="42"/>
    </row>
    <row r="98" spans="1:8" ht="10.9" customHeight="1">
      <c r="A98" s="76" t="s">
        <v>27</v>
      </c>
      <c r="B98" s="77" t="s">
        <v>28</v>
      </c>
      <c r="C98" s="73"/>
      <c r="D98" s="46"/>
      <c r="E98" s="74"/>
      <c r="F98" s="46"/>
      <c r="G98" s="74"/>
      <c r="H98" s="75"/>
    </row>
    <row r="99" spans="1:8" ht="10.9" customHeight="1">
      <c r="A99" s="65" t="s">
        <v>5</v>
      </c>
      <c r="B99" s="78">
        <f>Assumptions!$D$115</f>
        <v>2</v>
      </c>
      <c r="C99" s="36">
        <f>C82*B99</f>
        <v>0</v>
      </c>
      <c r="D99" s="37" t="s">
        <v>7</v>
      </c>
      <c r="E99" s="29"/>
      <c r="F99" s="37" t="s">
        <v>8</v>
      </c>
      <c r="G99" s="35"/>
      <c r="H99" s="38">
        <f>C99*E99</f>
        <v>0</v>
      </c>
    </row>
    <row r="100" spans="1:8" ht="10.9" customHeight="1">
      <c r="A100" s="65" t="s">
        <v>9</v>
      </c>
      <c r="B100" s="78">
        <f>Assumptions!$D$116</f>
        <v>2</v>
      </c>
      <c r="C100" s="36">
        <f>C83*B100</f>
        <v>0</v>
      </c>
      <c r="D100" s="37" t="s">
        <v>7</v>
      </c>
      <c r="E100" s="29"/>
      <c r="F100" s="37" t="s">
        <v>8</v>
      </c>
      <c r="G100" s="35"/>
      <c r="H100" s="38">
        <f>C100*E100</f>
        <v>0</v>
      </c>
    </row>
    <row r="101" spans="1:8" ht="10.9" customHeight="1">
      <c r="A101" s="65" t="s">
        <v>11</v>
      </c>
      <c r="B101" s="78">
        <f>Assumptions!$D$117</f>
        <v>3</v>
      </c>
      <c r="C101" s="36">
        <f>C84*B101</f>
        <v>0</v>
      </c>
      <c r="D101" s="37" t="s">
        <v>7</v>
      </c>
      <c r="E101" s="29"/>
      <c r="F101" s="37" t="s">
        <v>8</v>
      </c>
      <c r="G101" s="35"/>
      <c r="H101" s="38">
        <f>C101*E101</f>
        <v>0</v>
      </c>
    </row>
    <row r="102" spans="1:8" ht="10.9" customHeight="1">
      <c r="A102" s="65" t="s">
        <v>13</v>
      </c>
      <c r="B102" s="78">
        <f>Assumptions!$D$118</f>
        <v>1.5</v>
      </c>
      <c r="C102" s="36">
        <f>C85*B102</f>
        <v>0</v>
      </c>
      <c r="D102" s="37" t="s">
        <v>7</v>
      </c>
      <c r="E102" s="29"/>
      <c r="F102" s="37" t="s">
        <v>8</v>
      </c>
      <c r="G102" s="35"/>
      <c r="H102" s="38">
        <f>C102*E102</f>
        <v>0</v>
      </c>
    </row>
    <row r="103" spans="1:8" ht="10.9" customHeight="1">
      <c r="A103" s="65" t="s">
        <v>15</v>
      </c>
      <c r="B103" s="78">
        <f>Assumptions!$D$119</f>
        <v>1.5</v>
      </c>
      <c r="C103" s="36">
        <f>C86*B103</f>
        <v>0</v>
      </c>
      <c r="D103" s="37" t="s">
        <v>7</v>
      </c>
      <c r="E103" s="29"/>
      <c r="F103" s="37" t="s">
        <v>8</v>
      </c>
      <c r="G103" s="35"/>
      <c r="H103" s="38">
        <f>C103*E103</f>
        <v>0</v>
      </c>
    </row>
    <row r="104" spans="1:8" ht="10.9" customHeight="1">
      <c r="A104" s="67" t="s">
        <v>17</v>
      </c>
      <c r="B104" s="78">
        <f>Assumptions!$D$120</f>
        <v>2</v>
      </c>
      <c r="C104" s="36">
        <f>C87*B104</f>
        <v>0</v>
      </c>
      <c r="D104" s="37" t="s">
        <v>7</v>
      </c>
      <c r="E104" s="29"/>
      <c r="F104" s="37" t="s">
        <v>8</v>
      </c>
      <c r="G104" s="47"/>
      <c r="H104" s="38">
        <f>C104*E104</f>
        <v>0</v>
      </c>
    </row>
    <row r="105" spans="1:8" ht="10.9" customHeight="1">
      <c r="A105" s="67" t="s">
        <v>19</v>
      </c>
      <c r="B105" s="78">
        <f>Assumptions!$D$121</f>
        <v>1.5</v>
      </c>
      <c r="C105" s="36">
        <f>C88*B105</f>
        <v>0</v>
      </c>
      <c r="D105" s="37" t="s">
        <v>7</v>
      </c>
      <c r="E105" s="29"/>
      <c r="F105" s="37" t="s">
        <v>8</v>
      </c>
      <c r="G105" s="47"/>
      <c r="H105" s="38">
        <f>C105*E105</f>
        <v>0</v>
      </c>
    </row>
    <row r="106" spans="1:8" ht="10.9" customHeight="1">
      <c r="A106" s="65" t="s">
        <v>21</v>
      </c>
      <c r="B106" s="78">
        <f>Assumptions!$D$122</f>
        <v>3</v>
      </c>
      <c r="C106" s="36">
        <f>C89*B106</f>
        <v>7500</v>
      </c>
      <c r="D106" s="37" t="s">
        <v>7</v>
      </c>
      <c r="E106" s="29">
        <f>'Land Values'!$D$126</f>
        <v>40</v>
      </c>
      <c r="F106" s="37" t="s">
        <v>8</v>
      </c>
      <c r="H106" s="38">
        <f>C106*E106</f>
        <v>300000</v>
      </c>
    </row>
    <row r="107" spans="1:8" ht="10.9" customHeight="1">
      <c r="A107" s="79" t="s">
        <v>52</v>
      </c>
      <c r="B107" s="78">
        <f>Assumptions!$D$123</f>
        <v>2</v>
      </c>
      <c r="C107" s="36">
        <f>C90*B107</f>
        <v>0</v>
      </c>
      <c r="D107" s="37" t="s">
        <v>25</v>
      </c>
      <c r="E107" s="29"/>
      <c r="F107" s="37" t="s">
        <v>8</v>
      </c>
      <c r="G107" s="35"/>
      <c r="H107" s="38">
        <f>C107*E107</f>
        <v>0</v>
      </c>
    </row>
    <row r="108" spans="1:8" ht="10.9" customHeight="1">
      <c r="A108" s="79" t="str">
        <f>B91</f>
        <v>Blank</v>
      </c>
      <c r="B108" s="78">
        <f>Assumptions!$D$124</f>
        <v>2</v>
      </c>
      <c r="C108" s="36">
        <f>C91*B108</f>
        <v>0</v>
      </c>
      <c r="D108" s="37" t="s">
        <v>25</v>
      </c>
      <c r="E108" s="29"/>
      <c r="F108" s="37" t="s">
        <v>8</v>
      </c>
      <c r="G108" s="35"/>
      <c r="H108" s="38">
        <f>C108*E108</f>
        <v>0</v>
      </c>
    </row>
    <row r="109" spans="1:8" ht="10.9" customHeight="1">
      <c r="A109" s="79" t="str">
        <f>B92</f>
        <v>Blank</v>
      </c>
      <c r="B109" s="78">
        <f>Assumptions!$D$125</f>
        <v>2</v>
      </c>
      <c r="C109" s="36">
        <f>C92*B109</f>
        <v>0</v>
      </c>
      <c r="D109" s="37" t="s">
        <v>25</v>
      </c>
      <c r="E109" s="29"/>
      <c r="F109" s="37" t="s">
        <v>8</v>
      </c>
      <c r="G109" s="35"/>
      <c r="H109" s="38">
        <f>C109*E109</f>
        <v>0</v>
      </c>
    </row>
    <row r="110" spans="1:8" ht="10.9" customHeight="1">
      <c r="A110" s="79" t="str">
        <f>B93</f>
        <v>Blank</v>
      </c>
      <c r="B110" s="78">
        <f>Assumptions!$D$126</f>
        <v>0</v>
      </c>
      <c r="C110" s="36">
        <f>C93*B110</f>
        <v>0</v>
      </c>
      <c r="D110" s="37" t="s">
        <v>25</v>
      </c>
      <c r="E110" s="29"/>
      <c r="F110" s="37" t="s">
        <v>8</v>
      </c>
      <c r="G110" s="35"/>
      <c r="H110" s="38">
        <f>C110*E110</f>
        <v>0</v>
      </c>
    </row>
    <row r="111" spans="1:8" ht="10.9" customHeight="1">
      <c r="A111" s="80" t="s">
        <v>29</v>
      </c>
      <c r="B111" s="81"/>
      <c r="C111" s="82"/>
      <c r="D111" s="81"/>
      <c r="E111" s="83" t="s">
        <v>154</v>
      </c>
      <c r="F111" s="81"/>
      <c r="G111" s="44">
        <f>IF(SUM(H99:H110)&lt;250000,1%,IF(SUM(H99:H110)&lt;500000,3%,IF(SUM(H99:H110)&gt;500000,4%)))</f>
        <v>0.03</v>
      </c>
      <c r="H111" s="84">
        <f>SUM(H99:H110)*G111</f>
        <v>9000</v>
      </c>
    </row>
    <row r="112" spans="1:8" ht="10.9" customHeight="1">
      <c r="A112" s="76"/>
      <c r="B112" s="77" t="s">
        <v>30</v>
      </c>
      <c r="C112" s="73"/>
      <c r="D112" s="46"/>
      <c r="E112" s="74"/>
      <c r="F112" s="46"/>
      <c r="G112" s="74"/>
      <c r="H112" s="75"/>
    </row>
    <row r="113" spans="1:8" ht="10.9" customHeight="1">
      <c r="A113" s="65" t="s">
        <v>5</v>
      </c>
      <c r="B113" s="85">
        <f>Assumptions!$E$115</f>
        <v>1</v>
      </c>
      <c r="C113" s="36">
        <f>C82*B113</f>
        <v>0</v>
      </c>
      <c r="D113" s="37" t="s">
        <v>7</v>
      </c>
      <c r="E113" s="29">
        <f>Assumptions!$F$115</f>
        <v>587</v>
      </c>
      <c r="F113" s="37" t="s">
        <v>8</v>
      </c>
      <c r="G113" s="35"/>
      <c r="H113" s="38">
        <f>C113*E113</f>
        <v>0</v>
      </c>
    </row>
    <row r="114" spans="1:8" ht="10.9" customHeight="1">
      <c r="A114" s="65" t="s">
        <v>9</v>
      </c>
      <c r="B114" s="85">
        <f>Assumptions!$E$116</f>
        <v>1.2</v>
      </c>
      <c r="C114" s="36">
        <f>C83*B114</f>
        <v>0</v>
      </c>
      <c r="D114" s="37" t="s">
        <v>7</v>
      </c>
      <c r="E114" s="29">
        <f>Assumptions!$F$116</f>
        <v>1339</v>
      </c>
      <c r="F114" s="37" t="s">
        <v>8</v>
      </c>
      <c r="G114" s="35"/>
      <c r="H114" s="38">
        <f>C114*E114</f>
        <v>0</v>
      </c>
    </row>
    <row r="115" spans="1:8" ht="10.9" customHeight="1">
      <c r="A115" s="65" t="s">
        <v>11</v>
      </c>
      <c r="B115" s="85">
        <f>Assumptions!$E$117</f>
        <v>1</v>
      </c>
      <c r="C115" s="36">
        <f>C84*B115</f>
        <v>0</v>
      </c>
      <c r="D115" s="37" t="s">
        <v>7</v>
      </c>
      <c r="E115" s="29">
        <f>Assumptions!$F$117</f>
        <v>1214</v>
      </c>
      <c r="F115" s="37" t="s">
        <v>8</v>
      </c>
      <c r="G115" s="35"/>
      <c r="H115" s="38">
        <f>C115*E115</f>
        <v>0</v>
      </c>
    </row>
    <row r="116" spans="1:8" ht="10.9" customHeight="1">
      <c r="A116" s="65" t="s">
        <v>13</v>
      </c>
      <c r="B116" s="85">
        <f>Assumptions!$E$118</f>
        <v>1</v>
      </c>
      <c r="C116" s="36">
        <f>C85*B116</f>
        <v>0</v>
      </c>
      <c r="D116" s="37" t="s">
        <v>7</v>
      </c>
      <c r="E116" s="29">
        <f>Assumptions!$F$118</f>
        <v>823</v>
      </c>
      <c r="F116" s="37" t="s">
        <v>8</v>
      </c>
      <c r="G116" s="35"/>
      <c r="H116" s="38">
        <f>C116*E116</f>
        <v>0</v>
      </c>
    </row>
    <row r="117" spans="1:8" ht="10.9" customHeight="1">
      <c r="A117" s="65" t="s">
        <v>15</v>
      </c>
      <c r="B117" s="85">
        <f>Assumptions!$E$119</f>
        <v>1.2</v>
      </c>
      <c r="C117" s="36">
        <f>C86*B117</f>
        <v>0</v>
      </c>
      <c r="D117" s="37" t="s">
        <v>7</v>
      </c>
      <c r="E117" s="29">
        <f>Assumptions!$F$119</f>
        <v>1283</v>
      </c>
      <c r="F117" s="37" t="s">
        <v>8</v>
      </c>
      <c r="G117" s="35"/>
      <c r="H117" s="38">
        <f>C117*E117</f>
        <v>0</v>
      </c>
    </row>
    <row r="118" spans="1:8" ht="10.9" customHeight="1">
      <c r="A118" s="67" t="s">
        <v>17</v>
      </c>
      <c r="B118" s="85">
        <f>Assumptions!$E$120</f>
        <v>1.2</v>
      </c>
      <c r="C118" s="36">
        <f>C87*B118</f>
        <v>0</v>
      </c>
      <c r="D118" s="37" t="s">
        <v>7</v>
      </c>
      <c r="E118" s="29">
        <f>Assumptions!$F$120</f>
        <v>1865</v>
      </c>
      <c r="F118" s="37" t="s">
        <v>8</v>
      </c>
      <c r="G118" s="47"/>
      <c r="H118" s="38">
        <f>C118*E118</f>
        <v>0</v>
      </c>
    </row>
    <row r="119" spans="1:8" ht="10.9" customHeight="1">
      <c r="A119" s="67" t="s">
        <v>19</v>
      </c>
      <c r="B119" s="85">
        <f>Assumptions!$E$121</f>
        <v>1</v>
      </c>
      <c r="C119" s="36">
        <f>C88*B119</f>
        <v>0</v>
      </c>
      <c r="D119" s="37" t="s">
        <v>7</v>
      </c>
      <c r="E119" s="29">
        <f>Assumptions!$F$121</f>
        <v>1985</v>
      </c>
      <c r="F119" s="37" t="s">
        <v>8</v>
      </c>
      <c r="G119" s="47"/>
      <c r="H119" s="38">
        <f>C119*E119</f>
        <v>0</v>
      </c>
    </row>
    <row r="120" spans="1:8" ht="10.9" customHeight="1">
      <c r="A120" s="65" t="s">
        <v>21</v>
      </c>
      <c r="B120" s="85">
        <f>Assumptions!$E$122</f>
        <v>1</v>
      </c>
      <c r="C120" s="36">
        <f>C89*B120</f>
        <v>2500</v>
      </c>
      <c r="D120" s="37" t="s">
        <v>7</v>
      </c>
      <c r="E120" s="29">
        <f>Assumptions!$F$122</f>
        <v>903</v>
      </c>
      <c r="F120" s="37" t="s">
        <v>8</v>
      </c>
      <c r="H120" s="38">
        <f>C120*E120</f>
        <v>2257500</v>
      </c>
    </row>
    <row r="121" spans="1:8" ht="10.9" customHeight="1">
      <c r="A121" s="86" t="s">
        <v>52</v>
      </c>
      <c r="B121" s="85">
        <f>Assumptions!$E$123</f>
        <v>1</v>
      </c>
      <c r="C121" s="36">
        <f>C90*B121</f>
        <v>0</v>
      </c>
      <c r="D121" s="37" t="s">
        <v>25</v>
      </c>
      <c r="E121" s="29">
        <f>Assumptions!$F$123</f>
        <v>504</v>
      </c>
      <c r="F121" s="37" t="s">
        <v>8</v>
      </c>
      <c r="G121" s="35"/>
      <c r="H121" s="38">
        <f>C121*E121</f>
        <v>0</v>
      </c>
    </row>
    <row r="122" spans="1:8" ht="10.9" customHeight="1">
      <c r="A122" s="86" t="str">
        <f>B91</f>
        <v>Blank</v>
      </c>
      <c r="B122" s="85">
        <f>Assumptions!$E$124</f>
        <v>1</v>
      </c>
      <c r="C122" s="36">
        <f>C91*B122</f>
        <v>0</v>
      </c>
      <c r="D122" s="37" t="s">
        <v>25</v>
      </c>
      <c r="E122" s="29"/>
      <c r="F122" s="37" t="s">
        <v>8</v>
      </c>
      <c r="G122" s="35"/>
      <c r="H122" s="38">
        <f>C122*E122</f>
        <v>0</v>
      </c>
    </row>
    <row r="123" spans="1:8" ht="10.9" customHeight="1">
      <c r="A123" s="86" t="str">
        <f>B92</f>
        <v>Blank</v>
      </c>
      <c r="B123" s="85">
        <f>Assumptions!$E$125</f>
        <v>1</v>
      </c>
      <c r="C123" s="36">
        <f>C92*B123</f>
        <v>0</v>
      </c>
      <c r="D123" s="37" t="s">
        <v>25</v>
      </c>
      <c r="E123" s="29"/>
      <c r="F123" s="37" t="s">
        <v>8</v>
      </c>
      <c r="G123" s="35"/>
      <c r="H123" s="38">
        <f>C123*E123</f>
        <v>0</v>
      </c>
    </row>
    <row r="124" spans="1:8" ht="10.9" customHeight="1">
      <c r="A124" s="86" t="str">
        <f>B93</f>
        <v>Blank</v>
      </c>
      <c r="B124" s="85">
        <f>Assumptions!$E$126</f>
        <v>0</v>
      </c>
      <c r="C124" s="36">
        <f>C93*B124</f>
        <v>0</v>
      </c>
      <c r="D124" s="37" t="s">
        <v>25</v>
      </c>
      <c r="E124" s="29"/>
      <c r="F124" s="37" t="s">
        <v>8</v>
      </c>
      <c r="G124" s="35"/>
      <c r="H124" s="38">
        <f>C124*E124</f>
        <v>0</v>
      </c>
    </row>
    <row r="125" spans="1:8" ht="10.9" customHeight="1">
      <c r="A125" s="87"/>
      <c r="B125" s="87"/>
      <c r="C125" s="87"/>
      <c r="D125" s="39"/>
      <c r="E125" s="87"/>
      <c r="F125" s="87"/>
      <c r="G125" s="87"/>
      <c r="H125" s="87"/>
    </row>
    <row r="126" spans="1:8" ht="10.9" customHeight="1">
      <c r="A126" s="67" t="s">
        <v>31</v>
      </c>
      <c r="B126" s="11"/>
      <c r="E126" s="88">
        <f>Assumptions!$E$147</f>
        <v>0</v>
      </c>
      <c r="F126" s="46" t="s">
        <v>32</v>
      </c>
      <c r="H126" s="38">
        <f>SUM(C113:C124)*E126</f>
        <v>0</v>
      </c>
    </row>
    <row r="127" spans="1:8" ht="10.9" customHeight="1">
      <c r="A127" s="67" t="s">
        <v>33</v>
      </c>
      <c r="B127" s="28"/>
      <c r="C127" s="47"/>
      <c r="D127" s="35"/>
      <c r="E127" s="102">
        <f>Assumptions!$E$148</f>
        <v>0.08</v>
      </c>
      <c r="F127" s="37" t="s">
        <v>34</v>
      </c>
      <c r="G127" s="35"/>
      <c r="H127" s="38">
        <f>SUM(H113:H124)*E127</f>
        <v>180600</v>
      </c>
    </row>
    <row r="128" spans="1:8" ht="10.9" customHeight="1">
      <c r="A128" s="67" t="s">
        <v>35</v>
      </c>
      <c r="B128" s="28"/>
      <c r="C128" s="47"/>
      <c r="D128" s="35"/>
      <c r="E128" s="102">
        <f>Assumptions!$E$149</f>
        <v>0.005</v>
      </c>
      <c r="F128" s="37" t="s">
        <v>36</v>
      </c>
      <c r="G128" s="35"/>
      <c r="H128" s="38">
        <f>H95*E128</f>
        <v>15000</v>
      </c>
    </row>
    <row r="129" spans="1:8" ht="10.9" customHeight="1">
      <c r="A129" s="67" t="s">
        <v>37</v>
      </c>
      <c r="B129" s="28"/>
      <c r="C129" s="47"/>
      <c r="D129" s="35"/>
      <c r="E129" s="102">
        <f>Assumptions!$E$150</f>
        <v>0.006</v>
      </c>
      <c r="F129" s="37" t="s">
        <v>34</v>
      </c>
      <c r="G129" s="35"/>
      <c r="H129" s="38">
        <f>SUM(H113:H124)*E129</f>
        <v>13545</v>
      </c>
    </row>
    <row r="130" spans="1:8" ht="10.9" customHeight="1">
      <c r="A130" s="67" t="s">
        <v>38</v>
      </c>
      <c r="B130" s="28"/>
      <c r="C130" s="47"/>
      <c r="D130" s="35"/>
      <c r="E130" s="102">
        <f>Assumptions!$E$151</f>
        <v>0.01</v>
      </c>
      <c r="F130" s="37" t="s">
        <v>36</v>
      </c>
      <c r="G130" s="35"/>
      <c r="H130" s="38">
        <f>SUM(H82:H87)*E130+H89*E130</f>
        <v>30000</v>
      </c>
    </row>
    <row r="131" spans="1:8" ht="10.9" customHeight="1">
      <c r="A131" s="67" t="s">
        <v>39</v>
      </c>
      <c r="B131" s="28"/>
      <c r="C131" s="48"/>
      <c r="D131" s="35"/>
      <c r="E131" s="102">
        <f>Assumptions!$E$152</f>
        <v>0.05</v>
      </c>
      <c r="F131" s="37" t="s">
        <v>34</v>
      </c>
      <c r="G131" s="35"/>
      <c r="H131" s="38">
        <f>SUM(H113:H124)*E131</f>
        <v>112875</v>
      </c>
    </row>
    <row r="132" spans="1:8" ht="10.9" customHeight="1">
      <c r="A132" s="67" t="s">
        <v>40</v>
      </c>
      <c r="B132" s="11"/>
      <c r="C132" s="24"/>
      <c r="E132" s="45">
        <f>Assumptions!$E$153</f>
        <v>0</v>
      </c>
      <c r="F132" s="37" t="s">
        <v>164</v>
      </c>
      <c r="H132" s="41">
        <f>C89*E132</f>
        <v>0</v>
      </c>
    </row>
    <row r="133" spans="1:8" ht="10.9" customHeight="1">
      <c r="A133" s="67" t="s">
        <v>42</v>
      </c>
      <c r="B133" s="28"/>
      <c r="C133" s="44">
        <f>Assumptions!$C$154</f>
        <v>0.06</v>
      </c>
      <c r="D133" s="36">
        <f>Assumptions!$D$154</f>
        <v>12</v>
      </c>
      <c r="E133" s="89" t="s">
        <v>43</v>
      </c>
      <c r="F133" s="29">
        <f>Assumptions!$G$154</f>
        <v>3</v>
      </c>
      <c r="G133" s="90" t="s">
        <v>109</v>
      </c>
      <c r="H133" s="38">
        <f>(((SUM(H99:H111)*POWER((1+C133/12),((D133+F133)/12)*12))-SUM(H99:H111))   +     ((((SUM(H113:H132)*POWER((1+C133/12),((D133+F133)/12)*12))-SUM(H113:H132))*0.5)))</f>
        <v>125361.29461014137</v>
      </c>
    </row>
    <row r="134" spans="1:8" ht="10.9" customHeight="1">
      <c r="A134" s="67" t="s">
        <v>44</v>
      </c>
      <c r="B134" s="28"/>
      <c r="C134" s="44">
        <f>Assumptions!$C$155</f>
        <v>0.01</v>
      </c>
      <c r="D134" s="37" t="s">
        <v>45</v>
      </c>
      <c r="E134" s="35"/>
      <c r="F134" s="35"/>
      <c r="G134" s="35"/>
      <c r="H134" s="38">
        <f>SUM(H99:H132)*C134</f>
        <v>29185.2</v>
      </c>
    </row>
    <row r="135" spans="1:8" ht="10.9" customHeight="1">
      <c r="A135" s="67" t="s">
        <v>46</v>
      </c>
      <c r="B135" s="28"/>
      <c r="C135" s="35"/>
      <c r="D135" s="44">
        <f>Assumptions!$D$156</f>
        <v>0.175</v>
      </c>
      <c r="E135" s="37" t="s">
        <v>47</v>
      </c>
      <c r="F135" s="35"/>
      <c r="G135" s="35"/>
      <c r="H135" s="38">
        <f>H95*D135</f>
        <v>525000</v>
      </c>
    </row>
    <row r="136" spans="1:8" ht="10.9" customHeight="1">
      <c r="A136" s="71" t="s">
        <v>48</v>
      </c>
      <c r="B136" s="33"/>
      <c r="C136" s="33"/>
      <c r="D136" s="33"/>
      <c r="E136" s="33"/>
      <c r="F136" s="33"/>
      <c r="G136" s="33"/>
      <c r="H136" s="43">
        <f>SUM(H99:H135)</f>
        <v>3598066.4946101415</v>
      </c>
    </row>
    <row r="137" spans="1:8" ht="10.9" customHeight="1">
      <c r="A137" s="91"/>
      <c r="B137" s="47"/>
      <c r="C137" s="47"/>
      <c r="D137" s="47"/>
      <c r="E137" s="47"/>
      <c r="F137" s="47"/>
      <c r="G137" s="47"/>
      <c r="H137" s="92"/>
    </row>
    <row r="138" spans="1:8" ht="10.9" customHeight="1">
      <c r="A138" s="93" t="s">
        <v>49</v>
      </c>
      <c r="B138" s="49"/>
      <c r="C138" s="49"/>
      <c r="D138" s="49"/>
      <c r="E138" s="49"/>
      <c r="F138" s="49"/>
      <c r="G138" s="49"/>
      <c r="H138" s="50">
        <f>H95-H136</f>
        <v>-598066.4946101415</v>
      </c>
    </row>
    <row r="139" spans="1:8" ht="10.9" customHeight="1">
      <c r="A139" s="93" t="s">
        <v>50</v>
      </c>
      <c r="B139" s="49"/>
      <c r="C139" s="49"/>
      <c r="D139" s="49"/>
      <c r="E139" s="49"/>
      <c r="F139" s="49"/>
      <c r="G139" s="49"/>
      <c r="H139" s="94">
        <f>H138/E79</f>
        <v>-239.22659784405661</v>
      </c>
    </row>
    <row r="140" ht="10.9" customHeight="1"/>
    <row r="141" ht="10.9" customHeight="1"/>
    <row r="142" ht="10.9" customHeight="1"/>
    <row r="143" ht="10.9" customHeight="1"/>
    <row r="144" ht="10.9" customHeight="1"/>
    <row r="145" ht="10.9" customHeight="1"/>
    <row r="146" ht="10.9" customHeight="1"/>
    <row r="147" ht="10.9" customHeight="1"/>
    <row r="148" ht="10.9" customHeight="1"/>
    <row r="149" ht="10.9" customHeight="1"/>
    <row r="150" ht="10.9" customHeight="1"/>
    <row r="151" ht="10.9" customHeight="1"/>
    <row r="152" ht="10.9" customHeight="1"/>
    <row r="153" ht="10.9" customHeight="1"/>
    <row r="154" ht="10.9" customHeight="1"/>
    <row r="155" ht="10.9" customHeight="1"/>
    <row r="156" ht="10.9" customHeight="1"/>
    <row r="157" ht="10.9" customHeight="1"/>
    <row r="158" ht="10.9" customHeight="1"/>
    <row r="159" ht="10.9" customHeight="1"/>
    <row r="160" ht="10.9" customHeight="1"/>
    <row r="161" ht="10.9" customHeight="1"/>
    <row r="162" ht="10.9" customHeight="1"/>
    <row r="163" ht="10.9" customHeight="1"/>
    <row r="164" ht="10.9" customHeight="1"/>
    <row r="165" ht="10.9" customHeight="1"/>
    <row r="166" ht="10.9" customHeight="1"/>
    <row r="167" ht="10.9" customHeight="1"/>
    <row r="168" ht="10.9" customHeight="1"/>
    <row r="169" ht="10.9" customHeight="1"/>
    <row r="170" ht="10.9" customHeight="1"/>
    <row r="171" ht="10.9" customHeight="1"/>
    <row r="172" ht="10.9" customHeight="1"/>
    <row r="173" ht="10.9" customHeight="1"/>
    <row r="174" ht="10.9" customHeight="1"/>
    <row r="175" ht="10.9" customHeight="1"/>
    <row r="176" ht="10.9" customHeight="1"/>
    <row r="177" ht="10.9" customHeight="1"/>
    <row r="178" ht="10.9" customHeight="1"/>
    <row r="179" ht="10.9" customHeight="1"/>
    <row r="180" ht="10.9" customHeight="1"/>
    <row r="181" ht="10.9" customHeight="1"/>
    <row r="182" ht="10.9" customHeight="1"/>
    <row r="183" ht="10.9" customHeight="1"/>
    <row r="184" ht="10.9" customHeight="1"/>
    <row r="185" ht="10.9" customHeight="1"/>
    <row r="186" ht="10.9" customHeight="1"/>
    <row r="187" ht="10.9" customHeight="1"/>
    <row r="188" ht="10.9" customHeight="1"/>
    <row r="189" ht="10.9" customHeight="1"/>
    <row r="190" ht="10.9" customHeight="1"/>
    <row r="191" ht="10.9" customHeight="1"/>
    <row r="192" ht="10.9" customHeight="1"/>
    <row r="193" ht="10.9" customHeight="1"/>
    <row r="194" ht="10.9" customHeight="1"/>
    <row r="195" ht="10.9" customHeight="1"/>
    <row r="196" ht="10.9" customHeight="1"/>
    <row r="197" ht="10.9" customHeight="1"/>
    <row r="198" ht="10.9" customHeight="1"/>
    <row r="199" ht="10.9" customHeight="1"/>
    <row r="200" ht="10.9" customHeight="1"/>
    <row r="201" ht="10.9" customHeight="1"/>
    <row r="202" ht="10.9" customHeight="1"/>
    <row r="203" ht="10.9" customHeight="1"/>
    <row r="204" ht="10.9" customHeight="1"/>
    <row r="205" ht="10.9" customHeight="1"/>
    <row r="206" ht="10.9" customHeight="1"/>
    <row r="207" ht="10.9" customHeight="1"/>
    <row r="208" ht="10.9" customHeight="1"/>
    <row r="209" ht="10.9" customHeight="1"/>
    <row r="210" ht="10.9" customHeight="1"/>
    <row r="211" ht="10.9" customHeight="1"/>
    <row r="212" ht="10.9" customHeight="1"/>
    <row r="213" ht="10.9" customHeight="1"/>
    <row r="214" ht="10.9" customHeight="1"/>
    <row r="215" ht="10.9" customHeight="1"/>
    <row r="216" ht="10.9" customHeight="1"/>
    <row r="217" ht="10.9" customHeight="1"/>
    <row r="218" ht="10.9" customHeight="1"/>
    <row r="219" ht="10.9" customHeight="1"/>
    <row r="220" ht="10.9" customHeight="1"/>
    <row r="221" ht="10.9" customHeight="1"/>
    <row r="222" ht="10.9" customHeight="1"/>
    <row r="223" ht="10.9" customHeight="1"/>
    <row r="224" ht="10.9" customHeight="1"/>
    <row r="225" ht="10.9" customHeight="1"/>
    <row r="226" ht="10.9" customHeight="1"/>
    <row r="227" ht="10.9" customHeight="1"/>
    <row r="228" ht="10.9" customHeight="1"/>
    <row r="229" ht="10.9" customHeight="1"/>
    <row r="230" ht="10.9" customHeight="1"/>
    <row r="231" ht="10.9" customHeight="1"/>
    <row r="232" ht="10.9" customHeight="1"/>
    <row r="233" ht="10.9" customHeight="1"/>
    <row r="234" ht="10.9" customHeight="1"/>
    <row r="235" ht="10.9" customHeight="1"/>
    <row r="236" ht="10.9" customHeight="1"/>
    <row r="237" ht="10.9" customHeight="1"/>
    <row r="238" ht="10.9" customHeight="1"/>
    <row r="239" ht="10.9" customHeight="1"/>
    <row r="240" ht="10.9" customHeight="1"/>
    <row r="241" ht="10.9" customHeight="1"/>
    <row r="242" ht="10.9" customHeight="1"/>
    <row r="243" ht="10.9" customHeight="1"/>
    <row r="244" ht="10.9" customHeight="1"/>
    <row r="245" ht="10.9" customHeight="1"/>
    <row r="246" ht="10.9" customHeight="1"/>
    <row r="247" ht="10.9" customHeight="1"/>
    <row r="248" ht="10.9" customHeight="1"/>
    <row r="249" ht="10.9" customHeight="1"/>
    <row r="250" ht="10.9" customHeight="1"/>
    <row r="251" ht="10.9" customHeight="1"/>
    <row r="252" ht="10.9" customHeight="1"/>
    <row r="253" ht="10.9" customHeight="1"/>
    <row r="254" ht="10.9" customHeight="1"/>
    <row r="255" ht="10.9" customHeight="1"/>
    <row r="256" ht="10.9" customHeight="1"/>
    <row r="257" ht="10.9" customHeight="1"/>
    <row r="258" ht="10.9" customHeight="1"/>
    <row r="259" ht="10.9" customHeight="1"/>
    <row r="260" ht="10.9" customHeight="1"/>
    <row r="261" ht="10.9" customHeight="1"/>
    <row r="262" ht="10.9" customHeight="1"/>
    <row r="263" ht="10.9" customHeight="1"/>
    <row r="264" ht="10.9" customHeight="1"/>
    <row r="265" ht="10.9" customHeight="1"/>
    <row r="266" ht="10.9" customHeight="1"/>
    <row r="267" ht="10.9" customHeight="1"/>
    <row r="268" ht="10.9" customHeight="1"/>
    <row r="269" ht="10.9" customHeight="1"/>
    <row r="270" ht="10.9" customHeight="1"/>
    <row r="271" ht="10.9" customHeight="1"/>
    <row r="272" ht="10.9" customHeight="1"/>
    <row r="273" ht="10.9" customHeight="1"/>
    <row r="274" ht="10.9" customHeight="1"/>
    <row r="275" ht="10.9" customHeight="1"/>
    <row r="276" ht="10.9" customHeight="1"/>
    <row r="277" ht="10.9" customHeight="1"/>
    <row r="278" ht="10.9" customHeight="1"/>
    <row r="279" ht="10.9" customHeight="1"/>
    <row r="280" ht="10.9" customHeight="1"/>
    <row r="281" ht="10.9" customHeight="1"/>
    <row r="282" ht="10.9" customHeight="1"/>
    <row r="283" ht="10.9" customHeight="1"/>
    <row r="284" ht="10.9" customHeight="1"/>
    <row r="285" ht="10.9" customHeight="1"/>
    <row r="286" ht="10.9" customHeight="1"/>
    <row r="287" ht="10.9" customHeight="1"/>
    <row r="288" ht="10.9" customHeight="1"/>
    <row r="289" ht="10.9" customHeight="1"/>
    <row r="290" ht="10.9" customHeight="1"/>
    <row r="291" ht="10.9" customHeight="1"/>
    <row r="292" ht="10.9" customHeight="1"/>
    <row r="293" ht="10.9" customHeight="1"/>
    <row r="294" ht="10.9" customHeight="1"/>
    <row r="295" ht="10.9" customHeight="1"/>
    <row r="296" ht="10.9" customHeight="1"/>
    <row r="297" ht="10.9" customHeight="1"/>
    <row r="298" ht="10.9" customHeight="1"/>
    <row r="299" ht="10.9" customHeight="1"/>
    <row r="300" ht="10.9" customHeight="1"/>
    <row r="301" ht="10.9" customHeight="1"/>
    <row r="302" ht="10.9" customHeight="1"/>
    <row r="303" ht="10.9" customHeight="1"/>
    <row r="304" ht="10.9" customHeight="1"/>
    <row r="305" ht="10.9" customHeight="1"/>
    <row r="306" ht="10.9" customHeight="1"/>
    <row r="307" ht="10.9" customHeight="1"/>
    <row r="308" ht="10.9" customHeight="1"/>
    <row r="309" ht="10.9" customHeight="1"/>
    <row r="310" ht="10.9" customHeight="1"/>
    <row r="311" ht="10.9" customHeight="1"/>
    <row r="312" ht="10.9" customHeight="1"/>
    <row r="313" ht="10.9" customHeight="1"/>
    <row r="314" ht="10.9" customHeight="1"/>
    <row r="315" ht="10.9" customHeight="1"/>
    <row r="316" ht="10.9" customHeight="1"/>
    <row r="317" ht="10.9" customHeight="1"/>
    <row r="318" ht="10.9" customHeight="1"/>
    <row r="319" ht="10.9" customHeight="1"/>
    <row r="320" ht="10.9" customHeight="1"/>
    <row r="321" ht="10.9" customHeight="1"/>
    <row r="322" ht="10.9" customHeight="1"/>
    <row r="323" ht="10.9" customHeight="1"/>
    <row r="324" ht="10.9" customHeight="1"/>
    <row r="325" ht="10.9" customHeight="1"/>
    <row r="326" ht="10.9" customHeight="1"/>
    <row r="327" ht="10.9" customHeight="1"/>
    <row r="328" ht="10.9" customHeight="1"/>
    <row r="329" ht="10.9" customHeight="1"/>
    <row r="330" ht="10.9" customHeight="1"/>
    <row r="331" ht="10.9" customHeight="1"/>
    <row r="332" ht="10.9" customHeight="1"/>
    <row r="333" ht="10.9" customHeight="1"/>
    <row r="334" ht="10.9" customHeight="1"/>
    <row r="335" ht="10.9" customHeight="1"/>
    <row r="336" ht="10.9" customHeight="1"/>
    <row r="337" ht="10.9" customHeight="1"/>
    <row r="338" ht="10.9" customHeight="1"/>
    <row r="339" ht="10.9" customHeight="1"/>
    <row r="340" ht="10.9" customHeight="1"/>
    <row r="341" ht="10.9" customHeight="1"/>
    <row r="342" ht="10.9" customHeight="1"/>
    <row r="343" ht="10.9" customHeight="1"/>
    <row r="344" ht="10.9" customHeight="1"/>
    <row r="345" ht="10.9" customHeight="1"/>
    <row r="346" ht="10.9" customHeight="1"/>
    <row r="347" ht="10.9" customHeight="1"/>
    <row r="348" ht="10.9" customHeight="1"/>
    <row r="349" ht="10.9" customHeight="1"/>
    <row r="350" ht="10.9" customHeight="1"/>
    <row r="351" ht="10.9" customHeight="1"/>
    <row r="352" ht="10.9" customHeight="1"/>
    <row r="353" ht="10.9" customHeight="1"/>
    <row r="354" ht="10.9" customHeight="1"/>
    <row r="355" ht="10.9" customHeight="1"/>
    <row r="356" ht="10.9" customHeight="1"/>
    <row r="357" ht="10.9" customHeight="1"/>
    <row r="358" ht="10.9" customHeight="1"/>
    <row r="359" ht="10.9" customHeight="1"/>
    <row r="360" ht="10.9" customHeight="1"/>
    <row r="361" ht="10.9" customHeight="1"/>
    <row r="362" ht="10.9" customHeight="1"/>
    <row r="363" ht="10.9" customHeight="1"/>
    <row r="364" ht="10.9" customHeight="1"/>
    <row r="365" ht="10.9" customHeight="1"/>
    <row r="366" ht="10.9" customHeight="1"/>
    <row r="367" ht="10.9" customHeight="1"/>
    <row r="368" ht="10.9" customHeight="1"/>
    <row r="369" ht="10.9" customHeight="1"/>
    <row r="370" ht="10.9" customHeight="1"/>
    <row r="371" ht="10.9" customHeight="1"/>
    <row r="372" ht="10.9" customHeight="1"/>
    <row r="373" ht="10.9" customHeight="1"/>
    <row r="374" ht="10.9" customHeight="1"/>
    <row r="375" ht="10.9" customHeight="1"/>
    <row r="376" ht="10.9" customHeight="1"/>
    <row r="377" ht="10.9" customHeight="1"/>
    <row r="378" ht="10.9" customHeight="1"/>
    <row r="379" ht="10.9" customHeight="1"/>
    <row r="380" ht="10.9" customHeight="1"/>
    <row r="381" ht="10.9" customHeight="1"/>
    <row r="382" ht="10.9" customHeight="1"/>
    <row r="383" ht="10.9" customHeight="1"/>
    <row r="384" ht="10.9" customHeight="1"/>
    <row r="385" ht="10.9" customHeight="1"/>
    <row r="386" ht="10.9" customHeight="1"/>
    <row r="387" ht="10.9" customHeight="1"/>
    <row r="388" ht="10.9" customHeight="1"/>
    <row r="389" ht="10.9" customHeight="1"/>
    <row r="390" ht="10.9" customHeight="1"/>
    <row r="391" ht="10.9" customHeight="1"/>
    <row r="392" ht="10.9" customHeight="1"/>
    <row r="393" ht="10.9" customHeight="1"/>
    <row r="394" ht="10.9" customHeight="1"/>
    <row r="395" ht="10.9" customHeight="1"/>
    <row r="396" ht="10.9" customHeight="1"/>
    <row r="397" ht="10.9" customHeight="1"/>
    <row r="398" ht="10.9" customHeight="1"/>
    <row r="399" ht="10.9" customHeight="1"/>
    <row r="400" ht="10.9" customHeight="1"/>
    <row r="401" ht="10.9" customHeight="1"/>
    <row r="402" ht="10.9" customHeight="1"/>
    <row r="403" ht="10.9" customHeight="1"/>
    <row r="404" ht="10.9" customHeight="1"/>
    <row r="405" ht="10.9" customHeight="1"/>
    <row r="406" ht="10.9" customHeight="1"/>
    <row r="407" ht="10.9" customHeight="1"/>
    <row r="408" ht="10.9" customHeight="1"/>
    <row r="409" ht="10.9" customHeight="1"/>
    <row r="410" ht="10.9" customHeight="1"/>
    <row r="411" ht="10.9" customHeight="1"/>
    <row r="412" ht="10.9" customHeight="1"/>
    <row r="413" ht="10.9" customHeight="1"/>
    <row r="414" ht="10.9" customHeight="1"/>
    <row r="415" ht="10.9" customHeight="1"/>
    <row r="416" ht="10.9" customHeight="1"/>
    <row r="417" ht="10.9" customHeight="1"/>
    <row r="418" ht="10.9" customHeight="1"/>
    <row r="419" ht="10.9" customHeight="1"/>
    <row r="420" ht="10.9" customHeight="1"/>
    <row r="421" ht="10.9" customHeight="1"/>
    <row r="422" ht="10.9" customHeight="1"/>
    <row r="423" ht="10.9" customHeight="1"/>
    <row r="424" ht="10.9" customHeight="1"/>
    <row r="425" ht="10.9" customHeight="1"/>
    <row r="426" ht="10.9" customHeight="1"/>
    <row r="427" ht="10.9" customHeight="1"/>
    <row r="428" ht="10.9" customHeight="1"/>
    <row r="429" ht="10.9" customHeight="1"/>
    <row r="430" ht="10.9" customHeight="1"/>
    <row r="431" ht="10.9" customHeight="1"/>
  </sheetData>
  <mergeCells count="4">
    <mergeCell ref="A1:B5"/>
    <mergeCell ref="D2:H4"/>
    <mergeCell ref="A71:B75"/>
    <mergeCell ref="D72:H74"/>
  </mergeCells>
  <pageMargins left="0.7" right="0.7" top="0.75" bottom="0.75" header="0.3" footer="0.3"/>
  <pageSetup paperSize="9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WordPad.Document.1" shapeId="26625" r:id="rId4">
          <objectPr defaultSize="0" r:id="rId5">
            <anchor moveWithCells="1" sizeWithCells="1">
              <from>
                <xdr:col>0</xdr:col>
                <xdr:colOff>152753</xdr:colOff>
                <xdr:row>0</xdr:row>
                <xdr:rowOff>123825</xdr:rowOff>
              </from>
              <to>
                <xdr:col>2</xdr:col>
                <xdr:colOff>266551</xdr:colOff>
                <xdr:row>4</xdr:row>
                <xdr:rowOff>104775</xdr:rowOff>
              </to>
            </anchor>
          </objectPr>
        </oleObject>
      </mc:Choice>
      <mc:Fallback>
        <oleObject progId="WordPad.Document.1" shapeId="26625" r:id="rId4"/>
      </mc:Fallback>
    </mc:AlternateContent>
    <mc:AlternateContent xmlns:mc="http://schemas.openxmlformats.org/markup-compatibility/2006">
      <mc:Choice Requires="x14">
        <oleObject progId="WordPad.Document.1" shapeId="26629" r:id="rId6">
          <objectPr defaultSize="0" r:id="rId5">
            <anchor moveWithCells="1" sizeWithCells="1">
              <from>
                <xdr:col>0</xdr:col>
                <xdr:colOff>152753</xdr:colOff>
                <xdr:row>70</xdr:row>
                <xdr:rowOff>123825</xdr:rowOff>
              </from>
              <to>
                <xdr:col>2</xdr:col>
                <xdr:colOff>266551</xdr:colOff>
                <xdr:row>74</xdr:row>
                <xdr:rowOff>104775</xdr:rowOff>
              </to>
            </anchor>
          </objectPr>
        </oleObject>
      </mc:Choice>
      <mc:Fallback>
        <oleObject progId="WordPad.Document.1" shapeId="26629" r:id="rId6"/>
      </mc:Fallback>
    </mc:AlternateContent>
  </oleObjects>
  <extLst/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Adrian</dc:creator>
  <cp:keywords/>
  <cp:lastModifiedBy>Megan Pinnell</cp:lastModifiedBy>
  <dcterms:created xsi:type="dcterms:W3CDTF">2012-03-25T11:35:02Z</dcterms:created>
  <dcterms:modified xsi:type="dcterms:W3CDTF">2016-01-18T15:59:21Z</dcterms:modified>
  <dc:subject/>
  <cp:lastPrinted>2013-05-15T15:35:11Z</cp:lastPrinted>
  <dc:title>Newport CIL_Commercial Viability Appraisal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